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4441" yWindow="0" windowWidth="10800" windowHeight="9735" firstSheet="1" activeTab="1"/>
  </bookViews>
  <sheets>
    <sheet name="Instructions" sheetId="1" r:id="rId1"/>
    <sheet name="FORM B - PRICES" sheetId="2" r:id="rId2"/>
  </sheets>
  <externalReferences>
    <externalReference r:id="rId5"/>
  </externalReferences>
  <definedNames>
    <definedName name="HEADER">'FORM B - PRICES'!#REF!</definedName>
    <definedName name="PAGE1OF13">'FORM B - PRICES'!#REF!</definedName>
    <definedName name="_xlnm.Print_Area" localSheetId="1">'FORM B - PRICES'!$B$6:$H$60</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PRICES'!$B$1:$IV$54</definedName>
    <definedName name="XITEMS">'FORM B - PRICES'!$B$6:$IV$54</definedName>
  </definedNames>
  <calcPr fullCalcOnLoad="1" fullPrecision="0"/>
</workbook>
</file>

<file path=xl/comments2.xml><?xml version="1.0" encoding="utf-8"?>
<comments xmlns="http://schemas.openxmlformats.org/spreadsheetml/2006/main">
  <authors>
    <author>hpheifer</author>
  </authors>
  <commentList>
    <comment ref="A20" authorId="0">
      <text>
        <r>
          <rPr>
            <sz val="8"/>
            <rFont val="Tahoma"/>
            <family val="0"/>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<sst xmlns="http://schemas.openxmlformats.org/spreadsheetml/2006/main" count="241" uniqueCount="184">
  <si>
    <t>FORM B: PRICES</t>
  </si>
  <si>
    <t>UNIT PRICES</t>
  </si>
  <si>
    <t/>
  </si>
  <si>
    <t>ITEM</t>
  </si>
  <si>
    <t>DESCRIPTION</t>
  </si>
  <si>
    <t>SPEC.</t>
  </si>
  <si>
    <t>UNIT</t>
  </si>
  <si>
    <t>APPROX.</t>
  </si>
  <si>
    <t>UNIT PRICE</t>
  </si>
  <si>
    <t>AMOUNT</t>
  </si>
  <si>
    <t>REF.</t>
  </si>
  <si>
    <t>QUANTITY</t>
  </si>
  <si>
    <t>A</t>
  </si>
  <si>
    <t>Subtotal:</t>
  </si>
  <si>
    <t>EARTH AND BASE WORKS</t>
  </si>
  <si>
    <t>JOINT AND CRACK SEALING</t>
  </si>
  <si>
    <t>ASSOCIATED DRAINAGE AND UNDERGROUND WORKS</t>
  </si>
  <si>
    <t>ADJUSTMENTS</t>
  </si>
  <si>
    <t>LANDSCAPING</t>
  </si>
  <si>
    <t>MISCELLANEOUS</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</si>
  <si>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</si>
  <si>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</si>
  <si>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</si>
  <si>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</si>
  <si>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</si>
  <si>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</si>
  <si>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</si>
  <si>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</si>
  <si>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</si>
  <si>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</si>
  <si>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</si>
  <si>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</si>
  <si>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</si>
  <si>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</si>
  <si>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</si>
  <si>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</si>
  <si>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</si>
  <si>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</si>
  <si>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</si>
  <si>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</si>
  <si>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</si>
  <si>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</si>
  <si>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</si>
  <si>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</si>
  <si>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</si>
  <si>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</si>
  <si>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</si>
  <si>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</si>
  <si>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</si>
  <si>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</si>
  <si>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</si>
  <si>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</si>
  <si>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</si>
  <si>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ROADWORKS - REMOVALS/RENEWALS</t>
  </si>
  <si>
    <t>ii)</t>
  </si>
  <si>
    <t>Sidewalk</t>
  </si>
  <si>
    <t>SD-228A</t>
  </si>
  <si>
    <t>m</t>
  </si>
  <si>
    <t>SD-203A</t>
  </si>
  <si>
    <t>B190</t>
  </si>
  <si>
    <t xml:space="preserve">Construction of Asphaltic Concrete Overlay </t>
  </si>
  <si>
    <t>D006</t>
  </si>
  <si>
    <t xml:space="preserve">Reflective Crack Maintenance </t>
  </si>
  <si>
    <t>G001</t>
  </si>
  <si>
    <t>Sodding</t>
  </si>
  <si>
    <t>G003</t>
  </si>
  <si>
    <t xml:space="preserve"> width &gt; or = 600mm</t>
  </si>
  <si>
    <t>B194</t>
  </si>
  <si>
    <t>Tie-ins and Approaches</t>
  </si>
  <si>
    <t>B195</t>
  </si>
  <si>
    <t>F010</t>
  </si>
  <si>
    <t>F011</t>
  </si>
  <si>
    <t>Valve Box Extensions</t>
  </si>
  <si>
    <t>Adjustment of Curb Stop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</si>
  <si>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</si>
  <si>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</si>
  <si>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</si>
  <si>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</si>
  <si>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A.3</t>
  </si>
  <si>
    <t>Excavation</t>
  </si>
  <si>
    <t>CW 3110-R12</t>
  </si>
  <si>
    <t>A004</t>
  </si>
  <si>
    <t>A.4</t>
  </si>
  <si>
    <t>Sub-Grade Compaction</t>
  </si>
  <si>
    <t>A007</t>
  </si>
  <si>
    <t>A.7</t>
  </si>
  <si>
    <t>Crushed Sub-base Material</t>
  </si>
  <si>
    <t>A008</t>
  </si>
  <si>
    <t>50 mm - Limestone</t>
  </si>
  <si>
    <t>A.9</t>
  </si>
  <si>
    <t>A.11</t>
  </si>
  <si>
    <t>A013</t>
  </si>
  <si>
    <t>A.12</t>
  </si>
  <si>
    <t xml:space="preserve">Ditch Grading </t>
  </si>
  <si>
    <t xml:space="preserve">CW 3110-R12 </t>
  </si>
  <si>
    <t>A022</t>
  </si>
  <si>
    <t>Separation Geotextile Fabric</t>
  </si>
  <si>
    <t>CW 3130-R2</t>
  </si>
  <si>
    <t>A028</t>
  </si>
  <si>
    <t>Common Excavation- Suitable site material</t>
  </si>
  <si>
    <t>CW 3170-R3</t>
  </si>
  <si>
    <t>A030</t>
  </si>
  <si>
    <t>Fill Material</t>
  </si>
  <si>
    <t>A033</t>
  </si>
  <si>
    <t>Supplying and Placing Imported Material</t>
  </si>
  <si>
    <t>B100r</t>
  </si>
  <si>
    <t>Miscellaneous Concrete Slab Removal</t>
  </si>
  <si>
    <t xml:space="preserve">CW 3235-R7  </t>
  </si>
  <si>
    <t>B102r</t>
  </si>
  <si>
    <t>Monolithic Median Slab</t>
  </si>
  <si>
    <t>B104r</t>
  </si>
  <si>
    <t>B107i</t>
  </si>
  <si>
    <t xml:space="preserve">Miscellaneous Concrete Slab Installation </t>
  </si>
  <si>
    <t>B109i</t>
  </si>
  <si>
    <t>SD-226A</t>
  </si>
  <si>
    <t>B111i</t>
  </si>
  <si>
    <t>B126r</t>
  </si>
  <si>
    <t>Concrete Curb Removal</t>
  </si>
  <si>
    <t xml:space="preserve">CW 3240-R8 </t>
  </si>
  <si>
    <t>B127r</t>
  </si>
  <si>
    <t>B132r</t>
  </si>
  <si>
    <t>Curb Ramp</t>
  </si>
  <si>
    <t>B135i</t>
  </si>
  <si>
    <t>Concrete Curb Installation</t>
  </si>
  <si>
    <t>B137i</t>
  </si>
  <si>
    <t>B150i</t>
  </si>
  <si>
    <t>Curb Ramp (10-15mm ht, Integral)</t>
  </si>
  <si>
    <t>SD-229A,B,C</t>
  </si>
  <si>
    <t xml:space="preserve">CW 3410-R8 </t>
  </si>
  <si>
    <t>a)</t>
  </si>
  <si>
    <t>Type IA</t>
  </si>
  <si>
    <t>CW 3250-R7</t>
  </si>
  <si>
    <t>E012</t>
  </si>
  <si>
    <t>Drainage Connection Pipe</t>
  </si>
  <si>
    <t>CW 2130-R11</t>
  </si>
  <si>
    <t>E052</t>
  </si>
  <si>
    <t>Corrugated Steel Pipe - Supply</t>
  </si>
  <si>
    <t>CW 3610-R3</t>
  </si>
  <si>
    <t>E055s</t>
  </si>
  <si>
    <t>E057i</t>
  </si>
  <si>
    <t>Corrugated Steel Pipe - Install</t>
  </si>
  <si>
    <t>E060i</t>
  </si>
  <si>
    <t>CW 3210-R7</t>
  </si>
  <si>
    <t>CW 3510-R9</t>
  </si>
  <si>
    <t>G002</t>
  </si>
  <si>
    <t xml:space="preserve"> width &lt; 600mm</t>
  </si>
  <si>
    <t>G005</t>
  </si>
  <si>
    <t>Salt Tolerant Seeding</t>
  </si>
  <si>
    <t>H013</t>
  </si>
  <si>
    <t>Grouted Stone Riprap</t>
  </si>
  <si>
    <t>CW 3615-R2</t>
  </si>
  <si>
    <t>2010 ACTIVE TRANSPORTATION INFRASTRUCTURE STIMULUS PROGRAM - BISON DRIVE BIKEWAY</t>
  </si>
  <si>
    <t>A.5</t>
  </si>
  <si>
    <t>A.6</t>
  </si>
  <si>
    <t>A.8</t>
  </si>
  <si>
    <t>A.10</t>
  </si>
  <si>
    <t>Barrier (180mm ht, Separate)</t>
  </si>
  <si>
    <t>(450mm, 1.6mm  gauge)</t>
  </si>
  <si>
    <t>Barrier - Integral 150mm height</t>
  </si>
  <si>
    <t>ea.</t>
  </si>
  <si>
    <t>A.13</t>
  </si>
  <si>
    <t>A.14</t>
  </si>
  <si>
    <t>A.15</t>
  </si>
  <si>
    <t>A.16</t>
  </si>
  <si>
    <t>A.17</t>
  </si>
  <si>
    <t>A.18</t>
  </si>
  <si>
    <t>A.19</t>
  </si>
  <si>
    <t>A.20</t>
  </si>
  <si>
    <t>A.21</t>
  </si>
  <si>
    <t>A.22</t>
  </si>
  <si>
    <t>A.23</t>
  </si>
  <si>
    <t>A.24</t>
  </si>
  <si>
    <t>Corrugated Steel pipe - Supply and Install Culvert Wye</t>
  </si>
  <si>
    <t>CW 3610-R3, E11</t>
  </si>
  <si>
    <t>E12</t>
  </si>
  <si>
    <t>E8</t>
  </si>
  <si>
    <t>450 x 450 x 250 Tee, 1.6mm gauge</t>
  </si>
  <si>
    <t>Locked?</t>
  </si>
  <si>
    <t>Joined, Trimmed, &amp; Cleaned for Checking</t>
  </si>
  <si>
    <t>MATCH</t>
  </si>
  <si>
    <t>Format F</t>
  </si>
  <si>
    <t>Format G</t>
  </si>
  <si>
    <t>Format H</t>
  </si>
  <si>
    <t>Detectable Warning Surface Tiles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</si>
</sst>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i/>
      <sz val="12"/>
      <name val="Arial"/>
      <family val="2"/>
    </font>
    <font>
      <sz val="8"/>
      <name val="Tahoma"/>
      <family val="0"/>
    </font>
    <font>
      <sz val="10"/>
      <color indexed="20"/>
      <name val="MS Sans Serif"/>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13" fillId="0" borderId="0">
      <alignment/>
      <protection/>
    </xf>
    <xf numFmtId="9" fontId="12" fillId="0" borderId="0" applyFont="0" applyFill="0" applyBorder="0" applyAlignment="0" applyProtection="0"/>
  </cellStyleXfs>
  <cellXfs count="134">
    <xf numFmtId="0" fontId="0" fillId="2" borderId="0" xfId="0" applyNumberFormat="1" applyAlignment="1">
      <alignment/>
    </xf>
    <xf numFmtId="0" fontId="0" fillId="2" borderId="0" xfId="0" applyNumberFormat="1" applyAlignment="1">
      <alignment horizontal="centerContinuous" vertical="center"/>
    </xf>
    <xf numFmtId="0" fontId="0" fillId="2" borderId="1" xfId="0" applyNumberFormat="1" applyBorder="1" applyAlignment="1">
      <alignment horizont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left" vertical="top"/>
    </xf>
    <xf numFmtId="1" fontId="0" fillId="2" borderId="5" xfId="0" applyNumberFormat="1" applyBorder="1" applyAlignment="1">
      <alignment vertical="top"/>
    </xf>
    <xf numFmtId="0" fontId="0" fillId="2" borderId="5" xfId="0" applyNumberFormat="1" applyBorder="1" applyAlignment="1">
      <alignment horizontal="center" vertical="top"/>
    </xf>
    <xf numFmtId="0" fontId="0" fillId="2" borderId="5" xfId="0" applyNumberFormat="1" applyBorder="1" applyAlignment="1">
      <alignment vertical="top"/>
    </xf>
    <xf numFmtId="1" fontId="0" fillId="2" borderId="5" xfId="0" applyNumberFormat="1" applyBorder="1" applyAlignment="1">
      <alignment horizontal="center" vertical="top"/>
    </xf>
    <xf numFmtId="0" fontId="0" fillId="2" borderId="4"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 xfId="0" applyNumberFormat="1" applyBorder="1" applyAlignment="1">
      <alignment horizontal="center" vertical="top"/>
    </xf>
    <xf numFmtId="0" fontId="2" fillId="2" borderId="4" xfId="0" applyNumberFormat="1" applyFont="1" applyBorder="1" applyAlignment="1">
      <alignment vertical="top"/>
    </xf>
    <xf numFmtId="7" fontId="0" fillId="2" borderId="0" xfId="0" applyNumberFormat="1" applyAlignment="1">
      <alignment horizontal="right"/>
    </xf>
    <xf numFmtId="7" fontId="0" fillId="2" borderId="3" xfId="0" applyNumberFormat="1" applyBorder="1" applyAlignment="1">
      <alignment horizontal="right"/>
    </xf>
    <xf numFmtId="7" fontId="0" fillId="2" borderId="5" xfId="0" applyNumberFormat="1" applyBorder="1" applyAlignment="1">
      <alignment horizontal="right"/>
    </xf>
    <xf numFmtId="7" fontId="0" fillId="2" borderId="6" xfId="0" applyNumberFormat="1" applyBorder="1" applyAlignment="1">
      <alignment horizontal="right"/>
    </xf>
    <xf numFmtId="0" fontId="0" fillId="2" borderId="0" xfId="0" applyNumberFormat="1" applyAlignment="1">
      <alignment horizontal="right"/>
    </xf>
    <xf numFmtId="7" fontId="0" fillId="2" borderId="4" xfId="0" applyNumberFormat="1" applyBorder="1" applyAlignment="1">
      <alignment horizontal="right"/>
    </xf>
    <xf numFmtId="7" fontId="0" fillId="2" borderId="7" xfId="0" applyNumberFormat="1" applyBorder="1" applyAlignment="1">
      <alignment horizontal="right"/>
    </xf>
    <xf numFmtId="0" fontId="0" fillId="2" borderId="0" xfId="0" applyNumberFormat="1" applyAlignment="1">
      <alignment horizontal="center"/>
    </xf>
    <xf numFmtId="7" fontId="0" fillId="2" borderId="8" xfId="0" applyNumberFormat="1" applyBorder="1" applyAlignment="1">
      <alignment horizontal="right"/>
    </xf>
    <xf numFmtId="0" fontId="0" fillId="2" borderId="9"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4" xfId="0" applyNumberFormat="1" applyFont="1" applyFill="1" applyBorder="1" applyAlignment="1" applyProtection="1">
      <alignment horizontal="left" vertical="center"/>
      <protection/>
    </xf>
    <xf numFmtId="172" fontId="2" fillId="3" borderId="4"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6" xfId="0" applyNumberFormat="1" applyFont="1" applyBorder="1" applyAlignment="1">
      <alignment horizontal="center" vertical="center"/>
    </xf>
    <xf numFmtId="0" fontId="2" fillId="2" borderId="4" xfId="0" applyNumberFormat="1" applyFont="1" applyBorder="1" applyAlignment="1">
      <alignment horizontal="center" vertical="center"/>
    </xf>
    <xf numFmtId="7" fontId="0" fillId="2" borderId="5" xfId="0" applyNumberFormat="1" applyBorder="1" applyAlignment="1">
      <alignment horizontal="right" vertical="center"/>
    </xf>
    <xf numFmtId="7" fontId="0" fillId="2" borderId="4" xfId="0" applyNumberFormat="1" applyBorder="1" applyAlignment="1">
      <alignment horizontal="right" vertical="center"/>
    </xf>
    <xf numFmtId="0" fontId="0" fillId="2" borderId="0" xfId="0" applyNumberFormat="1" applyAlignment="1">
      <alignment vertical="center"/>
    </xf>
    <xf numFmtId="0" fontId="0" fillId="2" borderId="10" xfId="0" applyNumberFormat="1" applyBorder="1" applyAlignment="1">
      <alignment vertical="top"/>
    </xf>
    <xf numFmtId="0" fontId="0" fillId="2" borderId="11" xfId="0" applyNumberFormat="1" applyBorder="1" applyAlignment="1">
      <alignment/>
    </xf>
    <xf numFmtId="0" fontId="0" fillId="2" borderId="10" xfId="0" applyNumberFormat="1" applyBorder="1" applyAlignment="1">
      <alignment horizontal="center"/>
    </xf>
    <xf numFmtId="0" fontId="0" fillId="2" borderId="12" xfId="0" applyNumberFormat="1" applyBorder="1" applyAlignment="1">
      <alignment/>
    </xf>
    <xf numFmtId="0" fontId="0" fillId="2" borderId="12" xfId="0" applyNumberFormat="1" applyBorder="1" applyAlignment="1">
      <alignment horizontal="center"/>
    </xf>
    <xf numFmtId="7" fontId="0" fillId="2" borderId="12" xfId="0" applyNumberFormat="1" applyBorder="1" applyAlignment="1">
      <alignment horizontal="right"/>
    </xf>
    <xf numFmtId="0" fontId="0" fillId="2" borderId="12"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3" xfId="0" applyNumberFormat="1" applyBorder="1" applyAlignment="1">
      <alignment vertical="top"/>
    </xf>
    <xf numFmtId="0" fontId="0" fillId="2" borderId="8" xfId="0" applyNumberFormat="1" applyBorder="1" applyAlignment="1">
      <alignment/>
    </xf>
    <xf numFmtId="0" fontId="0" fillId="2" borderId="8" xfId="0" applyNumberFormat="1" applyBorder="1" applyAlignment="1">
      <alignment horizontal="center"/>
    </xf>
    <xf numFmtId="7" fontId="0" fillId="2" borderId="1" xfId="0" applyNumberFormat="1" applyBorder="1" applyAlignment="1">
      <alignment horizontal="center"/>
    </xf>
    <xf numFmtId="7" fontId="0" fillId="2" borderId="14" xfId="0" applyNumberFormat="1" applyBorder="1" applyAlignment="1">
      <alignment horizontal="right"/>
    </xf>
    <xf numFmtId="173" fontId="0" fillId="0" borderId="15" xfId="0" applyNumberFormat="1" applyFont="1" applyFill="1" applyBorder="1" applyAlignment="1" applyProtection="1">
      <alignment horizontal="center" vertical="top" wrapText="1"/>
      <protection/>
    </xf>
    <xf numFmtId="172" fontId="0" fillId="0" borderId="15" xfId="0" applyNumberFormat="1" applyFont="1" applyFill="1" applyBorder="1" applyAlignment="1" applyProtection="1">
      <alignment horizontal="left" vertical="top" wrapText="1"/>
      <protection/>
    </xf>
    <xf numFmtId="172" fontId="0" fillId="0" borderId="15"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top" wrapText="1"/>
      <protection/>
    </xf>
    <xf numFmtId="1" fontId="0" fillId="0" borderId="15" xfId="0" applyNumberFormat="1" applyFont="1" applyFill="1" applyBorder="1" applyAlignment="1" applyProtection="1">
      <alignment horizontal="right" vertical="top"/>
      <protection/>
    </xf>
    <xf numFmtId="174" fontId="0" fillId="0" borderId="15" xfId="0" applyNumberFormat="1" applyFont="1" applyFill="1" applyBorder="1" applyAlignment="1" applyProtection="1">
      <alignment vertical="top"/>
      <protection locked="0"/>
    </xf>
    <xf numFmtId="174" fontId="0" fillId="0" borderId="15" xfId="0" applyNumberFormat="1" applyFont="1" applyFill="1" applyBorder="1" applyAlignment="1" applyProtection="1">
      <alignment vertical="top"/>
      <protection/>
    </xf>
    <xf numFmtId="173" fontId="4" fillId="0" borderId="15" xfId="0" applyNumberFormat="1" applyFont="1" applyFill="1" applyBorder="1" applyAlignment="1" applyProtection="1">
      <alignment horizontal="center" vertical="center" wrapText="1"/>
      <protection/>
    </xf>
    <xf numFmtId="172" fontId="4" fillId="0" borderId="15" xfId="0" applyNumberFormat="1" applyFont="1" applyFill="1" applyBorder="1" applyAlignment="1" applyProtection="1">
      <alignment vertical="center" wrapText="1"/>
      <protection/>
    </xf>
    <xf numFmtId="177" fontId="0" fillId="0" borderId="15" xfId="0" applyNumberFormat="1" applyFont="1" applyFill="1" applyBorder="1" applyAlignment="1" applyProtection="1">
      <alignment horizontal="centerContinuous"/>
      <protection/>
    </xf>
    <xf numFmtId="173" fontId="0" fillId="0" borderId="15" xfId="0" applyNumberFormat="1" applyFont="1" applyFill="1" applyBorder="1" applyAlignment="1" applyProtection="1">
      <alignment horizontal="right" vertical="top" wrapText="1"/>
      <protection/>
    </xf>
    <xf numFmtId="1" fontId="0" fillId="0" borderId="15" xfId="0" applyNumberFormat="1" applyFont="1" applyFill="1" applyBorder="1" applyAlignment="1" applyProtection="1">
      <alignment horizontal="right" vertical="top" wrapText="1"/>
      <protection/>
    </xf>
    <xf numFmtId="0" fontId="13" fillId="0" borderId="0" xfId="0" applyFont="1" applyFill="1" applyAlignment="1">
      <alignment/>
    </xf>
    <xf numFmtId="0" fontId="0" fillId="2" borderId="0" xfId="0" applyNumberFormat="1" applyBorder="1" applyAlignment="1">
      <alignment/>
    </xf>
    <xf numFmtId="4" fontId="0" fillId="0" borderId="15" xfId="0" applyNumberFormat="1" applyFont="1" applyFill="1" applyBorder="1" applyAlignment="1" applyProtection="1">
      <alignment horizontal="center" vertical="top"/>
      <protection/>
    </xf>
    <xf numFmtId="172" fontId="4" fillId="0" borderId="15" xfId="0" applyNumberFormat="1" applyFont="1" applyFill="1" applyBorder="1" applyAlignment="1" applyProtection="1">
      <alignment vertical="center"/>
      <protection/>
    </xf>
    <xf numFmtId="174" fontId="0" fillId="0" borderId="15" xfId="0" applyNumberFormat="1" applyFont="1" applyFill="1" applyBorder="1" applyAlignment="1" applyProtection="1">
      <alignment vertical="top" wrapText="1"/>
      <protection/>
    </xf>
    <xf numFmtId="4" fontId="0" fillId="0" borderId="15" xfId="0" applyNumberFormat="1" applyFont="1" applyFill="1" applyBorder="1" applyAlignment="1" applyProtection="1">
      <alignment horizontal="center" vertical="top" wrapText="1"/>
      <protection/>
    </xf>
    <xf numFmtId="172" fontId="0" fillId="0" borderId="15" xfId="0" applyNumberFormat="1" applyFont="1" applyFill="1" applyBorder="1" applyAlignment="1" applyProtection="1">
      <alignment vertical="top" wrapText="1"/>
      <protection/>
    </xf>
    <xf numFmtId="173" fontId="0" fillId="0" borderId="15" xfId="0" applyNumberFormat="1"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horizontal="center" vertical="top"/>
      <protection/>
    </xf>
    <xf numFmtId="176" fontId="0" fillId="0" borderId="15" xfId="0" applyNumberFormat="1" applyFont="1" applyFill="1" applyBorder="1" applyAlignment="1" applyProtection="1">
      <alignment horizontal="center" vertical="top"/>
      <protection/>
    </xf>
    <xf numFmtId="0" fontId="0" fillId="0" borderId="0" xfId="0" applyFill="1" applyAlignment="1">
      <alignment/>
    </xf>
    <xf numFmtId="0" fontId="0" fillId="0" borderId="15" xfId="0" applyNumberFormat="1" applyFont="1" applyFill="1" applyBorder="1" applyAlignment="1" applyProtection="1">
      <alignment vertical="center"/>
      <protection/>
    </xf>
    <xf numFmtId="172" fontId="0" fillId="0" borderId="16" xfId="0" applyNumberFormat="1" applyFont="1" applyFill="1" applyBorder="1" applyAlignment="1" applyProtection="1">
      <alignment horizontal="center" vertical="top" wrapText="1"/>
      <protection/>
    </xf>
    <xf numFmtId="1" fontId="0" fillId="0" borderId="16" xfId="0" applyNumberFormat="1" applyFont="1" applyFill="1" applyBorder="1" applyAlignment="1" applyProtection="1">
      <alignment horizontal="right" vertical="top"/>
      <protection/>
    </xf>
    <xf numFmtId="0" fontId="16" fillId="0" borderId="0" xfId="0" applyFont="1" applyFill="1" applyAlignment="1">
      <alignment/>
    </xf>
    <xf numFmtId="0" fontId="0" fillId="0" borderId="0" xfId="0" applyFill="1" applyAlignment="1">
      <alignment vertical="top"/>
    </xf>
    <xf numFmtId="4" fontId="0" fillId="0" borderId="17" xfId="0" applyNumberFormat="1" applyFont="1" applyFill="1" applyBorder="1" applyAlignment="1" applyProtection="1">
      <alignment horizontal="center" vertical="top"/>
      <protection/>
    </xf>
    <xf numFmtId="173" fontId="0" fillId="0" borderId="4" xfId="0" applyNumberFormat="1" applyFont="1" applyFill="1" applyBorder="1" applyAlignment="1" applyProtection="1">
      <alignment horizontal="left" vertical="top"/>
      <protection/>
    </xf>
    <xf numFmtId="172" fontId="0" fillId="0" borderId="4" xfId="0" applyNumberFormat="1" applyFont="1" applyFill="1" applyBorder="1" applyAlignment="1" applyProtection="1">
      <alignment horizontal="left" vertical="top" wrapText="1"/>
      <protection/>
    </xf>
    <xf numFmtId="172" fontId="0" fillId="0" borderId="4" xfId="0" applyNumberFormat="1" applyFont="1" applyFill="1" applyBorder="1" applyAlignment="1" applyProtection="1">
      <alignment horizontal="center" vertical="top" wrapText="1"/>
      <protection/>
    </xf>
    <xf numFmtId="0" fontId="0" fillId="0" borderId="4" xfId="0" applyNumberFormat="1" applyFont="1" applyFill="1" applyBorder="1" applyAlignment="1" applyProtection="1">
      <alignment horizontal="center" vertical="top" wrapText="1"/>
      <protection/>
    </xf>
    <xf numFmtId="1" fontId="0" fillId="0" borderId="4" xfId="0" applyNumberFormat="1" applyFont="1" applyFill="1" applyBorder="1" applyAlignment="1" applyProtection="1">
      <alignment horizontal="right" vertical="top"/>
      <protection/>
    </xf>
    <xf numFmtId="174" fontId="0" fillId="0" borderId="4" xfId="0" applyNumberFormat="1" applyFont="1" applyFill="1" applyBorder="1" applyAlignment="1" applyProtection="1">
      <alignment vertical="top"/>
      <protection locked="0"/>
    </xf>
    <xf numFmtId="174" fontId="0" fillId="0" borderId="4" xfId="0" applyNumberFormat="1" applyFont="1" applyFill="1" applyBorder="1" applyAlignment="1" applyProtection="1">
      <alignment vertical="top"/>
      <protection/>
    </xf>
    <xf numFmtId="176" fontId="4" fillId="0" borderId="15" xfId="0" applyNumberFormat="1" applyFont="1" applyFill="1" applyBorder="1" applyAlignment="1" applyProtection="1">
      <alignment horizontal="center"/>
      <protection/>
    </xf>
    <xf numFmtId="172" fontId="0" fillId="0" borderId="15" xfId="0" applyNumberFormat="1" applyFont="1" applyFill="1" applyBorder="1" applyAlignment="1" applyProtection="1">
      <alignment horizontal="centerContinuous" wrapText="1"/>
      <protection/>
    </xf>
    <xf numFmtId="0" fontId="0" fillId="0" borderId="0" xfId="0" applyFill="1" applyBorder="1" applyAlignment="1">
      <alignment/>
    </xf>
    <xf numFmtId="0" fontId="0" fillId="0" borderId="0" xfId="0" applyFill="1" applyBorder="1" applyAlignment="1" applyProtection="1">
      <alignment horizontal="center" vertical="top"/>
      <protection/>
    </xf>
    <xf numFmtId="0" fontId="4" fillId="2" borderId="4" xfId="0" applyNumberFormat="1" applyFont="1" applyBorder="1" applyAlignment="1">
      <alignment horizontal="center" vertical="center"/>
    </xf>
    <xf numFmtId="4" fontId="0" fillId="0" borderId="0" xfId="0" applyNumberFormat="1" applyFont="1" applyFill="1" applyBorder="1" applyAlignment="1" applyProtection="1">
      <alignment horizontal="center" vertical="top" wrapText="1"/>
      <protection/>
    </xf>
    <xf numFmtId="0" fontId="0" fillId="2" borderId="0" xfId="0" applyAlignment="1" applyProtection="1">
      <alignment vertical="center"/>
      <protection/>
    </xf>
    <xf numFmtId="174" fontId="0" fillId="3" borderId="0" xfId="0" applyNumberFormat="1" applyFont="1" applyFill="1" applyBorder="1" applyAlignment="1" applyProtection="1">
      <alignment vertical="center"/>
      <protection/>
    </xf>
    <xf numFmtId="172" fontId="0" fillId="3" borderId="0" xfId="0" applyNumberFormat="1" applyFont="1" applyFill="1" applyBorder="1" applyAlignment="1" applyProtection="1">
      <alignment horizontal="center" vertical="center"/>
      <protection/>
    </xf>
    <xf numFmtId="0" fontId="0" fillId="2" borderId="0" xfId="0" applyAlignment="1" applyProtection="1">
      <alignment horizontal="center" vertical="center"/>
      <protection/>
    </xf>
    <xf numFmtId="0" fontId="13" fillId="0" borderId="0" xfId="0" applyFont="1" applyFill="1" applyAlignment="1" applyProtection="1">
      <alignment horizontal="center" vertical="top"/>
      <protection/>
    </xf>
    <xf numFmtId="0" fontId="14" fillId="4" borderId="0" xfId="0" applyNumberFormat="1" applyFont="1" applyFill="1" applyAlignment="1">
      <alignment/>
    </xf>
    <xf numFmtId="0" fontId="14" fillId="4" borderId="0" xfId="19" applyFont="1" applyFill="1">
      <alignment/>
      <protection/>
    </xf>
    <xf numFmtId="0" fontId="14" fillId="4" borderId="0" xfId="0" applyNumberFormat="1" applyFont="1" applyFill="1" applyBorder="1" applyAlignment="1" applyProtection="1">
      <alignment horizontal="center"/>
      <protection/>
    </xf>
    <xf numFmtId="0" fontId="14" fillId="4" borderId="0" xfId="0" applyNumberFormat="1" applyFont="1" applyFill="1" applyAlignment="1">
      <alignment/>
    </xf>
    <xf numFmtId="0" fontId="14" fillId="4" borderId="0" xfId="0" applyNumberFormat="1" applyFont="1" applyFill="1" applyAlignment="1" applyProtection="1">
      <alignment horizontal="center"/>
      <protection/>
    </xf>
    <xf numFmtId="0" fontId="14" fillId="0" borderId="0" xfId="0" applyNumberFormat="1" applyFont="1" applyFill="1" applyAlignment="1">
      <alignment/>
    </xf>
    <xf numFmtId="7"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7" fontId="0" fillId="2" borderId="18" xfId="0" applyNumberFormat="1" applyBorder="1" applyAlignment="1">
      <alignment horizontal="center"/>
    </xf>
    <xf numFmtId="0" fontId="0" fillId="2" borderId="19" xfId="0" applyNumberFormat="1" applyBorder="1" applyAlignment="1">
      <alignment/>
    </xf>
    <xf numFmtId="0" fontId="0" fillId="2" borderId="17" xfId="0" applyNumberFormat="1" applyBorder="1" applyAlignment="1">
      <alignment/>
    </xf>
    <xf numFmtId="0" fontId="0" fillId="2" borderId="0" xfId="0" applyNumberFormat="1" applyBorder="1" applyAlignment="1">
      <alignment/>
    </xf>
    <xf numFmtId="0" fontId="0" fillId="2" borderId="16" xfId="0" applyNumberFormat="1" applyBorder="1" applyAlignment="1">
      <alignment/>
    </xf>
    <xf numFmtId="0" fontId="0" fillId="2" borderId="17" xfId="0" applyNumberFormat="1" applyBorder="1" applyAlignment="1" quotePrefix="1">
      <alignment/>
    </xf>
    <xf numFmtId="1" fontId="6" fillId="2" borderId="20" xfId="0" applyNumberFormat="1" applyFont="1" applyBorder="1" applyAlignment="1">
      <alignment horizontal="left" vertical="center" wrapText="1"/>
    </xf>
    <xf numFmtId="0" fontId="0" fillId="2" borderId="21" xfId="0" applyNumberFormat="1" applyBorder="1" applyAlignment="1">
      <alignment vertical="center" wrapText="1"/>
    </xf>
    <xf numFmtId="0" fontId="0" fillId="2" borderId="22" xfId="0" applyNumberFormat="1" applyBorder="1" applyAlignment="1">
      <alignment vertical="center" wrapText="1"/>
    </xf>
    <xf numFmtId="0" fontId="0" fillId="2" borderId="23" xfId="0" applyNumberFormat="1" applyBorder="1" applyAlignment="1">
      <alignment/>
    </xf>
    <xf numFmtId="0" fontId="0" fillId="2" borderId="24" xfId="0" applyNumberFormat="1" applyBorder="1" applyAlignment="1">
      <alignment/>
    </xf>
    <xf numFmtId="1" fontId="6" fillId="2" borderId="25" xfId="0" applyNumberFormat="1" applyFont="1" applyBorder="1" applyAlignment="1">
      <alignment horizontal="left" vertical="center" wrapText="1"/>
    </xf>
    <xf numFmtId="0" fontId="0" fillId="2" borderId="26" xfId="0" applyNumberFormat="1" applyBorder="1" applyAlignment="1">
      <alignment vertical="center" wrapText="1"/>
    </xf>
    <xf numFmtId="0" fontId="0" fillId="2" borderId="27" xfId="0" applyNumberFormat="1" applyBorder="1" applyAlignment="1">
      <alignment vertical="center" wrapText="1"/>
    </xf>
  </cellXfs>
  <cellStyles count="7">
    <cellStyle name="Normal" xfId="0"/>
    <cellStyle name="Comma" xfId="15"/>
    <cellStyle name="Comma [0]" xfId="16"/>
    <cellStyle name="Currency" xfId="17"/>
    <cellStyle name="Currency [0]" xfId="18"/>
    <cellStyle name="Normal_Surface Works Pay Items" xfId="19"/>
    <cellStyle name="Percent"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titchko\Local%20Settings\Temporary%20Internet%20Files\OLK669\2010%20Quality%20Control%20Checks%20Dec%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ing Process"/>
      <sheetName val="Pay Items"/>
      <sheetName val="Number formats"/>
    </sheetNames>
    <sheetDataSet>
      <sheetData sheetId="1">
        <row r="2">
          <cell r="K2" t="str">
            <v>Joined, Trimmed, &amp; Cleaned for Checking</v>
          </cell>
        </row>
        <row r="3">
          <cell r="K3" t="str">
            <v>EARTH AND BASE WORKS</v>
          </cell>
        </row>
        <row r="4">
          <cell r="K4" t="str">
            <v>A001Clearing and GrubbingCW 3010-R4ha</v>
          </cell>
        </row>
        <row r="5">
          <cell r="K5" t="str">
            <v>A002Stripping and Stockpiling TopsoilCW 3110-R12m³</v>
          </cell>
        </row>
        <row r="6">
          <cell r="K6" t="str">
            <v>A003ExcavationCW 3110-R12m³</v>
          </cell>
        </row>
        <row r="7">
          <cell r="K7" t="str">
            <v>A004Sub-Grade CompactionCW 3110-R12m²</v>
          </cell>
        </row>
        <row r="8">
          <cell r="K8" t="str">
            <v>A005Placing Suitable Site Sub-base MaterialCW 3110-R12m³</v>
          </cell>
        </row>
        <row r="9">
          <cell r="K9" t="str">
            <v>A006Supplying and Placing Clay Borrow Sub-base MaterialCW 3110-R12m³</v>
          </cell>
        </row>
        <row r="10">
          <cell r="K10" t="str">
            <v>A007Crushed Sub-base MaterialCW 3110-R12</v>
          </cell>
        </row>
        <row r="11">
          <cell r="K11" t="str">
            <v>A00850 mm - Limestonetonne</v>
          </cell>
        </row>
        <row r="12">
          <cell r="K12" t="str">
            <v>A03550 mm - Concretetonne</v>
          </cell>
        </row>
        <row r="13">
          <cell r="K13" t="str">
            <v>A037100 mm - Limestonetonne</v>
          </cell>
        </row>
        <row r="14">
          <cell r="K14" t="str">
            <v>A038100 mm - Concretetonne</v>
          </cell>
        </row>
        <row r="15">
          <cell r="K15" t="str">
            <v>A009150 mm - Limestonetonne</v>
          </cell>
        </row>
        <row r="16">
          <cell r="K16" t="str">
            <v>A036150 mm - Concretetonne</v>
          </cell>
        </row>
        <row r="17">
          <cell r="K17" t="str">
            <v>A009A100mm Crushed Concrete Sub-base MaterialE18tonne</v>
          </cell>
        </row>
        <row r="18">
          <cell r="K18" t="str">
            <v>A010Supplying and Placing Base Course MaterialCW 3110-R12, E16m³</v>
          </cell>
        </row>
        <row r="19">
          <cell r="K19" t="str">
            <v>A011Asphalt Cuttings Base Course MaterialCW 3110-R12m³</v>
          </cell>
        </row>
        <row r="20">
          <cell r="K20" t="str">
            <v>A012Grading of BoulevardsCW 3110-R12m²</v>
          </cell>
        </row>
        <row r="21">
          <cell r="K21" t="str">
            <v>A013Ditch GradingCW 3110-R12m²</v>
          </cell>
        </row>
        <row r="22">
          <cell r="K22" t="str">
            <v>A014Boulevard ExcavationCW 3110-R12m³</v>
          </cell>
        </row>
        <row r="23">
          <cell r="K23" t="str">
            <v>A015Ditch ExcavationCW 3110-R12m³</v>
          </cell>
        </row>
        <row r="24">
          <cell r="K24" t="str">
            <v>A016Removal of Existing Concrete BasesCW 3110-R12</v>
          </cell>
        </row>
        <row r="25">
          <cell r="K25" t="str">
            <v>A017600mm Diameter or Lesseach</v>
          </cell>
        </row>
        <row r="26">
          <cell r="K26" t="str">
            <v>A018Greater than 600 mm Diametereach</v>
          </cell>
        </row>
        <row r="27">
          <cell r="K27" t="str">
            <v>A019Imported Fill MaterialCW 3110-R12m³</v>
          </cell>
        </row>
        <row r="28">
          <cell r="K28" t="str">
            <v>A020Supplying and Placing LimeCW 3110-R12tonne</v>
          </cell>
        </row>
        <row r="29">
          <cell r="K29" t="str">
            <v>A021Supplying and Placing Portland CementCW 3110-R12tonne</v>
          </cell>
        </row>
        <row r="30">
          <cell r="K30" t="str">
            <v>A022Separation Geotextile FabricCW 3130-R2m²</v>
          </cell>
        </row>
        <row r="31">
          <cell r="K31" t="str">
            <v>A022ASupply and Install GeogridCW 3135m²</v>
          </cell>
        </row>
        <row r="32">
          <cell r="K32" t="str">
            <v>A023Preparation of Existing RoadwayCW 3150-R4m²</v>
          </cell>
        </row>
        <row r="33">
          <cell r="K33" t="str">
            <v>A024Surfacing MaterialCW 3150-R4</v>
          </cell>
        </row>
        <row r="34">
          <cell r="K34" t="str">
            <v>A025Granulartonne</v>
          </cell>
        </row>
        <row r="35">
          <cell r="K35" t="str">
            <v>A026Limestonetonne</v>
          </cell>
        </row>
        <row r="36">
          <cell r="K36" t="str">
            <v>A027Topsoil ExcavationCW 3170-R3m³</v>
          </cell>
        </row>
        <row r="37">
          <cell r="K37" t="str">
            <v>A028Common Excavation- Suitable site materialCW 3170-R3m³</v>
          </cell>
        </row>
        <row r="38">
          <cell r="K38" t="str">
            <v>A029Common Excavation- Unsuitable site materialCW 3170-R3m³</v>
          </cell>
        </row>
        <row r="39">
          <cell r="K39" t="str">
            <v>A030Fill MaterialCW 3170-R3</v>
          </cell>
        </row>
        <row r="40">
          <cell r="K40" t="str">
            <v>A031Placing Suitable Site Materialm³</v>
          </cell>
        </row>
        <row r="41">
          <cell r="K41" t="str">
            <v>A032Supplying and Placing Clay Borrow Materialm³</v>
          </cell>
        </row>
        <row r="42">
          <cell r="K42" t="str">
            <v>A033Supplying and Placing Imported Materialm³</v>
          </cell>
        </row>
        <row r="43">
          <cell r="K43" t="str">
            <v>A034Preparation of Existing Ground SurfaceCW 3170-R3m²</v>
          </cell>
        </row>
        <row r="44">
          <cell r="K44" t="str">
            <v>A038LAST USED CODE FOR SECTION</v>
          </cell>
        </row>
        <row r="45">
          <cell r="K45" t="str">
            <v>ROADWORK - REMOVALS/RENEWALS</v>
          </cell>
        </row>
        <row r="46">
          <cell r="K46" t="str">
            <v>B001Pavement RemovalCW 3110-R12</v>
          </cell>
        </row>
        <row r="47">
          <cell r="K47" t="str">
            <v>B002Concrete Pavementm²</v>
          </cell>
        </row>
        <row r="48">
          <cell r="K48" t="str">
            <v>B003Asphalt Pavementm²</v>
          </cell>
        </row>
        <row r="49">
          <cell r="K49" t="str">
            <v>B004Slab ReplacementCW 3230-R6</v>
          </cell>
        </row>
        <row r="50">
          <cell r="K50" t="str">
            <v>B005250 mm Concrete Pavement (Reinforced)m²</v>
          </cell>
        </row>
        <row r="51">
          <cell r="K51" t="str">
            <v>B006Pay Item Removed</v>
          </cell>
        </row>
        <row r="52">
          <cell r="K52" t="str">
            <v>B007250 mm Concrete Pavement (Plain-Dowelled)m²</v>
          </cell>
        </row>
        <row r="53">
          <cell r="K53" t="str">
            <v>B008230 mm Concrete Pavement (Reinforced)m²</v>
          </cell>
        </row>
        <row r="54">
          <cell r="K54" t="str">
            <v>B009Pay Item Removed</v>
          </cell>
        </row>
        <row r="55">
          <cell r="K55" t="str">
            <v>B010230 mm Concrete Pavement (Plain-Dowelled)m²</v>
          </cell>
        </row>
        <row r="56">
          <cell r="K56" t="str">
            <v>B011200 mm Concrete Pavement (Reinforced)m²</v>
          </cell>
        </row>
        <row r="57">
          <cell r="K57" t="str">
            <v>B012Pay Item Removed</v>
          </cell>
        </row>
        <row r="58">
          <cell r="K58" t="str">
            <v>B013200 mm Concrete Pavement (Plain-Dowelled)m²</v>
          </cell>
        </row>
        <row r="59">
          <cell r="K59" t="str">
            <v>B014150 mm Concrete Pavement (Reinforced)m²</v>
          </cell>
        </row>
        <row r="60">
          <cell r="K60" t="str">
            <v>B015Pay Item Removed</v>
          </cell>
        </row>
        <row r="61">
          <cell r="K61" t="str">
            <v>B016150 mm Concrete Pavement (Plain-Dowelled)m²</v>
          </cell>
        </row>
        <row r="62">
          <cell r="K62" t="str">
            <v>B017Partial Slab PatchesCW 3230-R6</v>
          </cell>
        </row>
        <row r="63">
          <cell r="K63" t="str">
            <v>B018250 mm Concrete Pavement (Type A)m²</v>
          </cell>
        </row>
        <row r="64">
          <cell r="K64" t="str">
            <v>B019250 mm Concrete Pavement (Type B)m²</v>
          </cell>
        </row>
        <row r="65">
          <cell r="K65" t="str">
            <v>B020250 mm Concrete Pavement (Type C)m²</v>
          </cell>
        </row>
        <row r="66">
          <cell r="K66" t="str">
            <v>B021250 mm Concrete Pavement (Type D)m²</v>
          </cell>
        </row>
        <row r="67">
          <cell r="K67" t="str">
            <v>B022230 mm Concrete Pavement (Type A)m²</v>
          </cell>
        </row>
        <row r="68">
          <cell r="K68" t="str">
            <v>B023230 mm Concrete Pavement (Type B)m²</v>
          </cell>
        </row>
        <row r="69">
          <cell r="K69" t="str">
            <v>B024230 mm Concrete Pavement (Type C)m²</v>
          </cell>
        </row>
        <row r="70">
          <cell r="K70" t="str">
            <v>B025230 mm Concrete Pavement (Type D)m²</v>
          </cell>
        </row>
        <row r="71">
          <cell r="K71" t="str">
            <v>B026200 mm Concrete Pavement (Type A)m²</v>
          </cell>
        </row>
        <row r="72">
          <cell r="K72" t="str">
            <v>B027200 mm Concrete Pavement (Type B)m²</v>
          </cell>
        </row>
        <row r="73">
          <cell r="K73" t="str">
            <v>B028200 mm Concrete Pavement (Type C)m²</v>
          </cell>
        </row>
        <row r="74">
          <cell r="K74" t="str">
            <v>B029200 mm Concrete Pavement (Type D)m²</v>
          </cell>
        </row>
        <row r="75">
          <cell r="K75" t="str">
            <v>B030150 mm Concrete Pavement (Type A)m²</v>
          </cell>
        </row>
        <row r="76">
          <cell r="K76" t="str">
            <v>B031150 mm Concrete Pavement (Type B)m²</v>
          </cell>
        </row>
        <row r="77">
          <cell r="K77" t="str">
            <v>B032150 mm Concrete Pavement (Type C)m²</v>
          </cell>
        </row>
        <row r="78">
          <cell r="K78" t="str">
            <v>B033150 mm Concrete Pavement (Type D)m²</v>
          </cell>
        </row>
        <row r="79">
          <cell r="K79" t="str">
            <v>B034-24Slab Replacement - Early Opening (24 hour)CW 3230-R6</v>
          </cell>
        </row>
        <row r="80">
          <cell r="K80" t="str">
            <v>B035-24250 mm Concrete Pavement (Reinforced)m²</v>
          </cell>
        </row>
        <row r="81">
          <cell r="K81" t="str">
            <v>B036Pay Item Removed</v>
          </cell>
        </row>
        <row r="82">
          <cell r="K82" t="str">
            <v>B037-24250 mm Concrete Pavement (Plain-Dowelled)m²</v>
          </cell>
        </row>
        <row r="83">
          <cell r="K83" t="str">
            <v>B038-24230 mm Concrete Pavement (Reinforced)m²</v>
          </cell>
        </row>
        <row r="84">
          <cell r="K84" t="str">
            <v>B039Pay Item Removed</v>
          </cell>
        </row>
        <row r="85">
          <cell r="K85" t="str">
            <v>B040-24230 mm Concrete Pavement (Plain-Dowelled)m²</v>
          </cell>
        </row>
        <row r="86">
          <cell r="K86" t="str">
            <v>B041-24200 mm Concrete Pavement (Reinforced)m²</v>
          </cell>
        </row>
        <row r="87">
          <cell r="K87" t="str">
            <v>B042Pay Item Removed</v>
          </cell>
        </row>
        <row r="88">
          <cell r="K88" t="str">
            <v>B043-24200 mm Concrete Pavement (Plain-Dowelled)m²</v>
          </cell>
        </row>
        <row r="89">
          <cell r="K89" t="str">
            <v>B044-24150 mm Concrete Pavement (Reinforced)m²</v>
          </cell>
        </row>
        <row r="90">
          <cell r="K90" t="str">
            <v>B045Pay Item Removed</v>
          </cell>
        </row>
        <row r="91">
          <cell r="K91" t="str">
            <v>B046-24150 mm Concrete Pavement (Plain-Dowelled)m²</v>
          </cell>
        </row>
        <row r="92">
          <cell r="K92" t="str">
            <v>B047-24Partial Slab Patches - Early Opening (24 hour)CW 3230-R6</v>
          </cell>
        </row>
        <row r="93">
          <cell r="K93" t="str">
            <v>B048-24250 mm Concrete Pavement (Type A)m²</v>
          </cell>
        </row>
        <row r="94">
          <cell r="K94" t="str">
            <v>B049-24250 mm Concrete Pavement (Type B)m²</v>
          </cell>
        </row>
        <row r="95">
          <cell r="K95" t="str">
            <v>B050-24250 mm Concrete Pavement (Type C)m²</v>
          </cell>
        </row>
        <row r="96">
          <cell r="K96" t="str">
            <v>B051-24250 mm Concrete Pavement (Type D)m²</v>
          </cell>
        </row>
        <row r="97">
          <cell r="K97" t="str">
            <v>B052-24230 mm Concrete Pavement (Type A)m²</v>
          </cell>
        </row>
        <row r="98">
          <cell r="K98" t="str">
            <v>B053-24230 mm Concrete Pavement (Type B)m²</v>
          </cell>
        </row>
        <row r="99">
          <cell r="K99" t="str">
            <v>B054-24230 mm Concrete Pavement (Type C)m²</v>
          </cell>
        </row>
        <row r="100">
          <cell r="K100" t="str">
            <v>B055-24230 mm Concrete Pavement (Type D)m²</v>
          </cell>
        </row>
        <row r="101">
          <cell r="K101" t="str">
            <v>B056-24200 mm Concrete Pavement (Type A)m²</v>
          </cell>
        </row>
        <row r="102">
          <cell r="K102" t="str">
            <v>B057-24200 mm Concrete Pavement (Type B)m²</v>
          </cell>
        </row>
        <row r="103">
          <cell r="K103" t="str">
            <v>B058-24200 mm Concrete Pavement (Type C)m²</v>
          </cell>
        </row>
        <row r="104">
          <cell r="K104" t="str">
            <v>B059-24200 mm Concrete Pavement (Type D)m²</v>
          </cell>
        </row>
        <row r="105">
          <cell r="K105" t="str">
            <v>B060-24150 mm Concrete Pavement (Type A)m²</v>
          </cell>
        </row>
        <row r="106">
          <cell r="K106" t="str">
            <v>B061-24150 mm Concrete Pavement (Type B)m²</v>
          </cell>
        </row>
        <row r="107">
          <cell r="K107" t="str">
            <v>B062-24150 mm Concrete Pavement (Type C)m²</v>
          </cell>
        </row>
        <row r="108">
          <cell r="K108" t="str">
            <v>B063-24150 mm Concrete Pavement (Type D)m²</v>
          </cell>
        </row>
        <row r="109">
          <cell r="K109" t="str">
            <v>B064-72Slab Replacement - Early Opening (72 hour)CW 3230-R6</v>
          </cell>
        </row>
        <row r="110">
          <cell r="K110" t="str">
            <v>B065-72250 mm Concrete Pavement (Reinforced)m²</v>
          </cell>
        </row>
        <row r="111">
          <cell r="K111" t="str">
            <v>B066Pay Item Removed</v>
          </cell>
        </row>
        <row r="112">
          <cell r="K112" t="str">
            <v>B067-72250 mm Concrete Pavement (Plain-Dowelled)m²</v>
          </cell>
        </row>
        <row r="113">
          <cell r="K113" t="str">
            <v>B068-72230 mm Concrete Pavement (Reinforced)m²</v>
          </cell>
        </row>
        <row r="114">
          <cell r="K114" t="str">
            <v>B069Pay Item Removed</v>
          </cell>
        </row>
        <row r="115">
          <cell r="K115" t="str">
            <v>B070-72230 mm Concrete Pavement (Plain-Dowelled)m²</v>
          </cell>
        </row>
        <row r="116">
          <cell r="K116" t="str">
            <v>B071-72200 mm Concrete Pavement (Reinforced)m²</v>
          </cell>
        </row>
        <row r="117">
          <cell r="K117" t="str">
            <v>B072Pay Item Removed</v>
          </cell>
        </row>
        <row r="118">
          <cell r="K118" t="str">
            <v>B073-72200 mm Concrete Pavement (Plain-Dowelled)m²</v>
          </cell>
        </row>
        <row r="119">
          <cell r="K119" t="str">
            <v>B074-72150 mm Concrete Pavement (Reinforced)m²</v>
          </cell>
        </row>
        <row r="120">
          <cell r="K120" t="str">
            <v>B075Pay Item Removed</v>
          </cell>
        </row>
        <row r="121">
          <cell r="K121" t="str">
            <v>B076-72150 mm Concrete Pavement (Plain-Dowelled)m²</v>
          </cell>
        </row>
        <row r="122">
          <cell r="K122" t="str">
            <v>B077-72Partial Slab Patches - Early Opening (72 hour)CW 3230-R6</v>
          </cell>
        </row>
        <row r="123">
          <cell r="K123" t="str">
            <v>B078-72250 mm Concrete Pavement (Type A)m²</v>
          </cell>
        </row>
        <row r="124">
          <cell r="K124" t="str">
            <v>B079-72250 mm Concrete Pavement (Type B)m²</v>
          </cell>
        </row>
        <row r="125">
          <cell r="K125" t="str">
            <v>B080-72250 mm Concrete Pavement (Type C)m²</v>
          </cell>
        </row>
        <row r="126">
          <cell r="K126" t="str">
            <v>B081-72250 mm Concrete Pavement (Type D)m²</v>
          </cell>
        </row>
        <row r="127">
          <cell r="K127" t="str">
            <v>B082-72230 mm Concrete Pavement (Type A)m²</v>
          </cell>
        </row>
        <row r="128">
          <cell r="K128" t="str">
            <v>B083-72230 mm Concrete Pavement (Type B)m²</v>
          </cell>
        </row>
        <row r="129">
          <cell r="K129" t="str">
            <v>B084-72230 mm Concrete Pavement (Type C)m²</v>
          </cell>
        </row>
        <row r="130">
          <cell r="K130" t="str">
            <v>B085-72230 mm Concrete Pavement (Type D)m²</v>
          </cell>
        </row>
        <row r="131">
          <cell r="K131" t="str">
            <v>B086-72200 mm Concrete Pavement (Type A)m²</v>
          </cell>
        </row>
        <row r="132">
          <cell r="K132" t="str">
            <v>B087-72200 mm Concrete Pavement (Type B)m²</v>
          </cell>
        </row>
        <row r="133">
          <cell r="K133" t="str">
            <v>B088-72200 mm Concrete Pavement (Type C)m²</v>
          </cell>
        </row>
        <row r="134">
          <cell r="K134" t="str">
            <v>B089-72200 mm Concrete Pavement (Type D)m²</v>
          </cell>
        </row>
        <row r="135">
          <cell r="K135" t="str">
            <v>B090-72150 mm Concrete Pavement (Type A)m²</v>
          </cell>
        </row>
        <row r="136">
          <cell r="K136" t="str">
            <v>B091-72150 mm Concrete Pavement (Type B)m²</v>
          </cell>
        </row>
        <row r="137">
          <cell r="K137" t="str">
            <v>B092-72150 mm Concrete Pavement (Type C)m²</v>
          </cell>
        </row>
        <row r="138">
          <cell r="K138" t="str">
            <v>B093-72150 mm Concrete Pavement (Type D)m²</v>
          </cell>
        </row>
        <row r="139">
          <cell r="K139" t="str">
            <v>B094Drilled DowelsCW 3230-R6</v>
          </cell>
        </row>
        <row r="140">
          <cell r="K140" t="str">
            <v>B09519.1 mm Diametereach</v>
          </cell>
        </row>
        <row r="141">
          <cell r="K141" t="str">
            <v>B09628.6 mm Diametereach</v>
          </cell>
        </row>
        <row r="142">
          <cell r="K142" t="str">
            <v>B097Drilled Tie BarsCW 3230-R6</v>
          </cell>
        </row>
        <row r="143">
          <cell r="K143" t="str">
            <v>B09820 M Deformed Tie Bareach</v>
          </cell>
        </row>
        <row r="144">
          <cell r="K144" t="str">
            <v>B09925 M Deformed Tie Bareach</v>
          </cell>
        </row>
        <row r="145">
          <cell r="K145" t="str">
            <v>B100rMiscellaneous Concrete Slab RemovalCW 3235-R7</v>
          </cell>
        </row>
        <row r="146">
          <cell r="K146" t="str">
            <v>B101rMedian Slabm²</v>
          </cell>
        </row>
        <row r="147">
          <cell r="K147" t="str">
            <v>B102rMonolithic Median Slabm²</v>
          </cell>
        </row>
        <row r="148">
          <cell r="K148" t="str">
            <v>B103rSafety Medianm²</v>
          </cell>
        </row>
        <row r="149">
          <cell r="K149" t="str">
            <v>B104rSidewalkm²</v>
          </cell>
        </row>
        <row r="150">
          <cell r="K150" t="str">
            <v>B105rBullnosem²</v>
          </cell>
        </row>
        <row r="151">
          <cell r="K151" t="str">
            <v>B106rMonolithic Curb and Sidewalkm²</v>
          </cell>
        </row>
        <row r="152">
          <cell r="K152" t="str">
            <v>B107iMiscellaneous Concrete Slab InstallationCW 3235-R7</v>
          </cell>
        </row>
        <row r="153">
          <cell r="K153" t="str">
            <v>B108iMedian SlabSD-227Am²</v>
          </cell>
        </row>
        <row r="154">
          <cell r="K154" t="str">
            <v>B109iMonolithic Median SlabSD-226Am²</v>
          </cell>
        </row>
        <row r="155">
          <cell r="K155" t="str">
            <v>B110iSafety MedianSD-226Bm²</v>
          </cell>
        </row>
        <row r="156">
          <cell r="K156" t="str">
            <v>B111iSidewalkSD-228Am²</v>
          </cell>
        </row>
        <row r="157">
          <cell r="K157" t="str">
            <v>B112iBullnoseSD-227Cm²</v>
          </cell>
        </row>
        <row r="158">
          <cell r="K158" t="str">
            <v>B113iMonolithic Curb and SidewalkSD-228Bm²</v>
          </cell>
        </row>
        <row r="159">
          <cell r="K159" t="str">
            <v>B114rlMiscellaneous Concrete Slab RenewalCW 3235-R7</v>
          </cell>
        </row>
        <row r="160">
          <cell r="K160" t="str">
            <v>B115rlMedian SlabSD-227Am²</v>
          </cell>
        </row>
        <row r="161">
          <cell r="K161" t="str">
            <v>B116rlMonolithic Median SlabSD-226Am²</v>
          </cell>
        </row>
        <row r="162">
          <cell r="K162" t="str">
            <v>B117rlSafety MedianSD-226Bm²</v>
          </cell>
        </row>
        <row r="163">
          <cell r="K163" t="str">
            <v>B118rlSidewalkSD-228A</v>
          </cell>
        </row>
        <row r="164">
          <cell r="K164" t="str">
            <v>B119rlLess than 5 sq.m.m²</v>
          </cell>
        </row>
        <row r="165">
          <cell r="K165" t="str">
            <v>B120rl5 sq.m. to 20 sq.m.m²</v>
          </cell>
        </row>
        <row r="166">
          <cell r="K166" t="str">
            <v>B121rlGreater than 20 sq.m.m²</v>
          </cell>
        </row>
        <row r="167">
          <cell r="K167" t="str">
            <v>B122rlBullnoseSD-227Cm²</v>
          </cell>
        </row>
        <row r="168">
          <cell r="K168" t="str">
            <v>B123rlMonolithic Curb and SidewalkSD-228Bm²</v>
          </cell>
        </row>
        <row r="169">
          <cell r="K169" t="str">
            <v>B124Adjustment of Precast Sidewalk BlocksCW 3235-R7m²</v>
          </cell>
        </row>
        <row r="170">
          <cell r="K170" t="str">
            <v>B125Supply of Precast Sidewalk BlocksCW 3235-R7m²</v>
          </cell>
        </row>
        <row r="171">
          <cell r="K171" t="str">
            <v>B125ARemoval of Precast Sidewalk BlocksCW 3235-R7m²</v>
          </cell>
        </row>
        <row r="172">
          <cell r="K172" t="str">
            <v>B126rConcrete Curb RemovalCW 3240-R8</v>
          </cell>
        </row>
        <row r="173">
          <cell r="K173" t="str">
            <v>B127rBarrier ^m</v>
          </cell>
        </row>
        <row r="174">
          <cell r="K174" t="str">
            <v>B128rModified Barrier (Integral)m</v>
          </cell>
        </row>
        <row r="175">
          <cell r="K175" t="str">
            <v>B129rCurb and Gutterm</v>
          </cell>
        </row>
        <row r="176">
          <cell r="K176" t="str">
            <v>B130rMountable Curbm</v>
          </cell>
        </row>
        <row r="177">
          <cell r="K177" t="str">
            <v>B131rLip CurbSD-202Cm</v>
          </cell>
        </row>
        <row r="178">
          <cell r="K178" t="str">
            <v>B132rCurb Rampm</v>
          </cell>
        </row>
        <row r="179">
          <cell r="K179" t="str">
            <v>B133rSafety Curbm</v>
          </cell>
        </row>
        <row r="180">
          <cell r="K180" t="str">
            <v>B134rSplash Strip ^m</v>
          </cell>
        </row>
        <row r="181">
          <cell r="K181" t="str">
            <v>B135iConcrete Curb InstallationCW 3240-R8</v>
          </cell>
        </row>
        <row r="182">
          <cell r="K182" t="str">
            <v>B136iBarrier (^mm ht, Dowelled)SD-205m</v>
          </cell>
        </row>
        <row r="183">
          <cell r="K183" t="str">
            <v>B137iBarrier (^mm ht, Separate)SD-203Am</v>
          </cell>
        </row>
        <row r="184">
          <cell r="K184" t="str">
            <v>B138iBarrier (^mm ht, Integral)SD-204m</v>
          </cell>
        </row>
        <row r="185">
          <cell r="K185" t="str">
            <v>B139iModified Barrier (^mm ht, Dowelled)SD-203Bm</v>
          </cell>
        </row>
        <row r="186">
          <cell r="K186" t="str">
            <v>B140iModified Barrier (^mm ht, Integral)SD-203Bm</v>
          </cell>
        </row>
        <row r="187">
          <cell r="K187" t="str">
            <v>B141iMountable Curb (^ mm ht, Integral)SD-201m</v>
          </cell>
        </row>
        <row r="188">
          <cell r="K188" t="str">
            <v>B142iCurb and Gutter (^ mm ht, Barrier, Integral, 600mm width, 150mm Plain Concrete Pavement)SD-200m</v>
          </cell>
        </row>
        <row r="189">
          <cell r="K189" t="str">
            <v>B143iCurb and Gutter ( ^ mm ht, Modified Barrier, Integral, 600mm width, 150mm Plain Concrete Pavement)SD-200 SD-203Bm</v>
          </cell>
        </row>
        <row r="190">
          <cell r="K190" t="str">
            <v>B144iCurb and Gutter ( 40mm ht, Lip Curb, Integral, 600mm width, 150mm Plain Concrete Pavement)SD-200m</v>
          </cell>
        </row>
        <row r="191">
          <cell r="K191" t="str">
            <v>B145iCurb and Gutter ( 10-15mm ht, Curb Ramp, Integral, 600mm width, 150mm Plain Concrete Pavement)SD-200m</v>
          </cell>
        </row>
        <row r="192">
          <cell r="K192" t="str">
            <v>B146iLip Curb (125mm ht, Integral)m</v>
          </cell>
        </row>
        <row r="193">
          <cell r="K193" t="str">
            <v>B147iLip Curb (75mm ht, Integral)SD-202Am</v>
          </cell>
        </row>
        <row r="194">
          <cell r="K194" t="str">
            <v>B148iLip Curb (40mm ht, Integral)SD-202Bm</v>
          </cell>
        </row>
        <row r="195">
          <cell r="K195" t="str">
            <v>B149iModified Lip Curb (^ mm ht, Dowelled)SD-202Cm</v>
          </cell>
        </row>
        <row r="196">
          <cell r="K196" t="str">
            <v>B150iCurb Ramp (10-15mm ht, Integral)SD-229A,B,Cm</v>
          </cell>
        </row>
        <row r="197">
          <cell r="K197" t="str">
            <v>B184iCurb Ramp (10-15mm ht, Monolithic)SD-229A,B,Cm</v>
          </cell>
        </row>
        <row r="198">
          <cell r="K198" t="str">
            <v>B151iSafety Curb (330mm ht)SD-206Bm</v>
          </cell>
        </row>
        <row r="199">
          <cell r="K199" t="str">
            <v>B152Pay Item Removed</v>
          </cell>
        </row>
        <row r="200">
          <cell r="K200" t="str">
            <v>B153Pay Item Removed</v>
          </cell>
        </row>
        <row r="201">
          <cell r="K201" t="str">
            <v>B210iSplash Strip (180mm ht, Monolithic Barrier Curb, 750mm width)SD-223Am</v>
          </cell>
        </row>
        <row r="202">
          <cell r="K202" t="str">
            <v>B211iSplash Strip (150mm ht, Monolithic Barrier Curb, 750mm width)SD-223Am</v>
          </cell>
        </row>
        <row r="203">
          <cell r="K203" t="str">
            <v>B212iSplash Strip (150mm ht, Monolithic Modified Barrier Curb, 750mm width)SD-223Am</v>
          </cell>
        </row>
        <row r="204">
          <cell r="K204" t="str">
            <v>B213iSplash Strip, ( Separate, 600mm width)SD-223Bm</v>
          </cell>
        </row>
        <row r="205">
          <cell r="K205" t="str">
            <v>B154rlConcrete Curb RenewalCW 3240-R8</v>
          </cell>
        </row>
        <row r="206">
          <cell r="K206" t="str">
            <v>B155rlBarrier (^mm ht, Dowelled)SD-205,SD-206A</v>
          </cell>
        </row>
        <row r="207">
          <cell r="K207" t="str">
            <v>B156rlLess than 3 mm</v>
          </cell>
        </row>
        <row r="208">
          <cell r="K208" t="str">
            <v>B157rl3 m to 30 mm</v>
          </cell>
        </row>
        <row r="209">
          <cell r="K209" t="str">
            <v>B158rlGreater than 30 mm</v>
          </cell>
        </row>
        <row r="210">
          <cell r="K210" t="str">
            <v>B159rlBarrier (^mm ht, Separate)SD-203A</v>
          </cell>
        </row>
        <row r="211">
          <cell r="K211" t="str">
            <v>B160rlLess than 3 mm</v>
          </cell>
        </row>
        <row r="212">
          <cell r="K212" t="str">
            <v>B161rl3 m to 30 mm</v>
          </cell>
        </row>
        <row r="213">
          <cell r="K213" t="str">
            <v>B162rlGreater than 30 mm</v>
          </cell>
        </row>
        <row r="214">
          <cell r="K214" t="str">
            <v>B163rlBarrier (^mm ht, Integral)SD-204</v>
          </cell>
        </row>
        <row r="215">
          <cell r="K215" t="str">
            <v>B164rlLess than 3 mm</v>
          </cell>
        </row>
        <row r="216">
          <cell r="K216" t="str">
            <v>B165rl3 m to 30 mm</v>
          </cell>
        </row>
        <row r="217">
          <cell r="K217" t="str">
            <v>B166rlGreater than 30 mm</v>
          </cell>
        </row>
        <row r="218">
          <cell r="K218" t="str">
            <v>B167rlModified Barrier (^mm ht, Dowelled)SD-203Bm</v>
          </cell>
        </row>
        <row r="219">
          <cell r="K219" t="str">
            <v>B168rlModified Barrier (^mm ht Integral)SD-203Bm</v>
          </cell>
        </row>
        <row r="220">
          <cell r="K220" t="str">
            <v>B169rlMountable Curb (^mm ht Integral)SD-201m</v>
          </cell>
        </row>
        <row r="221">
          <cell r="K221" t="str">
            <v>B170rlCurb and Gutter (^mm ht, Barrier, Integral, 600mm width, 150mm Plain Concrete Pavement)SD-200</v>
          </cell>
        </row>
        <row r="222">
          <cell r="K222" t="str">
            <v>B171rlLess than 3 mm</v>
          </cell>
        </row>
        <row r="223">
          <cell r="K223" t="str">
            <v>B172rl3 m to 30 mm</v>
          </cell>
        </row>
        <row r="224">
          <cell r="K224" t="str">
            <v>B173rlGreater than 30 mm</v>
          </cell>
        </row>
        <row r="225">
          <cell r="K225" t="str">
            <v>B174rlCurb and Gutter (^mm ht, Modified Barrier, Integral, - 600mm width, 150mm Plain Concrete Pavement)SD-200 SD-203B</v>
          </cell>
        </row>
        <row r="226">
          <cell r="K226" t="str">
            <v>B175rlLess than 3 mm</v>
          </cell>
        </row>
        <row r="227">
          <cell r="K227" t="str">
            <v>B176rl3 m to 30 mm</v>
          </cell>
        </row>
        <row r="228">
          <cell r="K228" t="str">
            <v>B177rlGreater than 30 mm</v>
          </cell>
        </row>
        <row r="229">
          <cell r="K229" t="str">
            <v>B178rlCurb and Gutter (^mm ht, Lip Curb, Integral, 600mm width, 150mm Plain Concrete Pavement)SD-200</v>
          </cell>
        </row>
        <row r="230">
          <cell r="K230" t="str">
            <v>B179rlLess than 3 mm</v>
          </cell>
        </row>
        <row r="231">
          <cell r="K231" t="str">
            <v>B180rl3 m to 30 mm</v>
          </cell>
        </row>
        <row r="232">
          <cell r="K232" t="str">
            <v>B181rlGreater than 30 mm</v>
          </cell>
        </row>
        <row r="233">
          <cell r="K233" t="str">
            <v>B182rlLip Curb (40mm ht, Integral)SD-202Bm</v>
          </cell>
        </row>
        <row r="234">
          <cell r="K234" t="str">
            <v>B183rlModified Lip Curb (^mm ht, Dowelled)SD-202Cm</v>
          </cell>
        </row>
        <row r="235">
          <cell r="K235" t="str">
            <v>B184rlCurb Ramp (10-15mm ht, Integral)SD-229C,Dm</v>
          </cell>
        </row>
        <row r="236">
          <cell r="K236" t="str">
            <v>B214rlCurb Ramp (10-15mm ht, Monolithic)SD-229C,Dm</v>
          </cell>
        </row>
        <row r="237">
          <cell r="K237" t="str">
            <v>B185rlSafety Curb (^mm ht)SD-206Bm</v>
          </cell>
        </row>
        <row r="238">
          <cell r="K238" t="str">
            <v>B215rlSplash Strip (180mm ht, Monolithic Barrier Curb, 750mm width)SD-223Am</v>
          </cell>
        </row>
        <row r="239">
          <cell r="K239" t="str">
            <v>B216rlSplash Strip (150mm ht, Monolithic Barrier Curb, 750mm width)SD-223Am</v>
          </cell>
        </row>
        <row r="240">
          <cell r="K240" t="str">
            <v>B217rlSplash Strip (150mm ht, Monolithic Modified Barrier Curb, 750mm width)SD-223Am</v>
          </cell>
        </row>
        <row r="241">
          <cell r="K241" t="str">
            <v>B218rlSplash Strip, ( Separate, 600mm width)SD-223Bm</v>
          </cell>
        </row>
        <row r="242">
          <cell r="K242" t="str">
            <v>B186rlSplash Strip (^mm ht, Barrier Curb, Integral, 600mm width)SD-227Bm</v>
          </cell>
        </row>
        <row r="243">
          <cell r="K243" t="str">
            <v>B187rlSplash Strip (^mm ht, Modified Barrier Curb, Integral, 600mm width)SD-227B SD-203Bm</v>
          </cell>
        </row>
        <row r="244">
          <cell r="K244" t="str">
            <v>B188Supply and Installation of Dowel AssembliesCW 3310-R14m</v>
          </cell>
        </row>
        <row r="245">
          <cell r="K245" t="str">
            <v>B189Regrading Existing Interlocking Paving StonesCW 3330-R5m²</v>
          </cell>
        </row>
        <row r="246">
          <cell r="K246" t="str">
            <v>B190Construction of Asphaltic Concrete OverlayCW 3410-R8</v>
          </cell>
        </row>
        <row r="247">
          <cell r="K247" t="str">
            <v>B191Main Line Paving</v>
          </cell>
        </row>
        <row r="248">
          <cell r="K248" t="str">
            <v>B193Type IAtonne</v>
          </cell>
        </row>
        <row r="249">
          <cell r="K249" t="str">
            <v>B192Type Itonne</v>
          </cell>
        </row>
        <row r="250">
          <cell r="K250" t="str">
            <v>B194Tie-ins and Approaches</v>
          </cell>
        </row>
        <row r="251">
          <cell r="K251" t="str">
            <v>B195Type IAtonne</v>
          </cell>
        </row>
        <row r="252">
          <cell r="K252" t="str">
            <v>B196Type Itonne</v>
          </cell>
        </row>
        <row r="253">
          <cell r="K253" t="str">
            <v>B197Type IItonne</v>
          </cell>
        </row>
        <row r="254">
          <cell r="K254" t="str">
            <v>B198Construction of Asphaltic Concrete Base Course (Type III)CW 3410-R8tonne</v>
          </cell>
        </row>
        <row r="255">
          <cell r="K255" t="str">
            <v>B199Construction of Asphalt PatchesCW 3410-R8m²</v>
          </cell>
        </row>
        <row r="256">
          <cell r="K256" t="str">
            <v>B200Planing of PavementCW 3450-R5</v>
          </cell>
        </row>
        <row r="257">
          <cell r="K257" t="str">
            <v>B2010 - 50 mm Depth (Asphalt)m²</v>
          </cell>
        </row>
        <row r="258">
          <cell r="K258" t="str">
            <v>B20250 - 100 mm Depth (Asphalt)m²</v>
          </cell>
        </row>
        <row r="259">
          <cell r="K259" t="str">
            <v>B2030 - 50 mm Depth (Concrete)m²</v>
          </cell>
        </row>
        <row r="260">
          <cell r="K260" t="str">
            <v>B20450 - 100 mm Depth (Concrete)m²</v>
          </cell>
        </row>
        <row r="261">
          <cell r="K261" t="str">
            <v>B205Moisture Barrier/Stress Absorption Geotextile FabricE13m²</v>
          </cell>
        </row>
        <row r="262">
          <cell r="K262" t="str">
            <v>B206Pavement Repair FabricE15m²</v>
          </cell>
        </row>
        <row r="263">
          <cell r="K263" t="str">
            <v>B207Pavement PatchingE14m²</v>
          </cell>
        </row>
        <row r="264">
          <cell r="K264" t="str">
            <v>B208Crack and Seating PavementE12m²</v>
          </cell>
        </row>
        <row r="265">
          <cell r="K265" t="str">
            <v>B209Partial Depth Saw-CuttingE12m</v>
          </cell>
        </row>
        <row r="266">
          <cell r="K266" t="str">
            <v>B218LAST USED CODE FOR SECTION</v>
          </cell>
        </row>
        <row r="267">
          <cell r="K267" t="str">
            <v>ROADWORK - NEW CONSTRUCTION</v>
          </cell>
        </row>
        <row r="268">
          <cell r="K268" t="str">
            <v>C001Concrete Pavements, Median Slabs, Bull-noses, and Safety MediansCW 3310-R14</v>
          </cell>
        </row>
        <row r="269">
          <cell r="K269" t="str">
            <v>C002Construction of 250 mm Concrete Pavement (Reinforced)m²</v>
          </cell>
        </row>
        <row r="270">
          <cell r="K270" t="str">
            <v>C003Pay Item Removed</v>
          </cell>
        </row>
        <row r="271">
          <cell r="K271" t="str">
            <v>C004Construction of 250 mm Concrete Pavement (Plain-Dowelled)m²</v>
          </cell>
        </row>
        <row r="272">
          <cell r="K272" t="str">
            <v>C005Construction of 230 mm Concrete Pavement (Reinforced)m²</v>
          </cell>
        </row>
        <row r="273">
          <cell r="K273" t="str">
            <v>C006Pay Item Removed</v>
          </cell>
        </row>
        <row r="274">
          <cell r="K274" t="str">
            <v>C007Construction of 230 mm Concrete Pavement (Plain-Dowelled)m²</v>
          </cell>
        </row>
        <row r="275">
          <cell r="K275" t="str">
            <v>C008Construction of 200 mm Concrete Pavement (Reinforced)m²</v>
          </cell>
        </row>
        <row r="276">
          <cell r="K276" t="str">
            <v>C009Pay Item Removed</v>
          </cell>
        </row>
        <row r="277">
          <cell r="K277" t="str">
            <v>C010Construction of 200 mm Concrete Pavement (Plain-Dowelled)m²</v>
          </cell>
        </row>
        <row r="278">
          <cell r="K278" t="str">
            <v>C011Construction of 150 mm Concrete Pavement (Reinforced)m²</v>
          </cell>
        </row>
        <row r="279">
          <cell r="K279" t="str">
            <v>C012Pay Item Removed</v>
          </cell>
        </row>
        <row r="280">
          <cell r="K280" t="str">
            <v>C013Construction of 150 mm Concrete Pavement (Plain-Dowelled)m²</v>
          </cell>
        </row>
        <row r="281">
          <cell r="K281" t="str">
            <v>C014Construction of Concrete Median SlabsSD-227Am²</v>
          </cell>
        </row>
        <row r="282">
          <cell r="K282" t="str">
            <v>C015Construction of Monolithic Concrete Median SlabsSD-226Am²</v>
          </cell>
        </row>
        <row r="283">
          <cell r="K283" t="str">
            <v>C016Construction of Concrete Safety MediansSD-226Bm²</v>
          </cell>
        </row>
        <row r="284">
          <cell r="K284" t="str">
            <v>C017Construction of Monolithic Curb and SidewalkSD-228Bm²</v>
          </cell>
        </row>
        <row r="285">
          <cell r="K285" t="str">
            <v>C018Construction of Monolithic Concrete Bull-nosesSD-227Cm²</v>
          </cell>
        </row>
        <row r="286">
          <cell r="K286" t="str">
            <v>C019Concrete Pavements for Early OpeningCW 3310-R14</v>
          </cell>
        </row>
        <row r="287">
          <cell r="K287" t="str">
            <v>C020Construction of 250 mm Concrete Pavement for Early Opening ^ (Reinforced)m²</v>
          </cell>
        </row>
        <row r="288">
          <cell r="K288" t="str">
            <v>C021Pay Item Removed</v>
          </cell>
        </row>
        <row r="289">
          <cell r="K289" t="str">
            <v>C022Construction of 250 mm Concrete Pavement for Early Opening ^ (Plain-Dowelled)m²</v>
          </cell>
        </row>
        <row r="290">
          <cell r="K290" t="str">
            <v>C023Construction of 230 mm Concrete Pavement for Early Opening ^ (Reinforced)m²</v>
          </cell>
        </row>
        <row r="291">
          <cell r="K291" t="str">
            <v>C024Pay Item Removed</v>
          </cell>
        </row>
        <row r="292">
          <cell r="K292" t="str">
            <v>C025Construction of 230 mm Concrete Pavement for Early Opening ^ (Plain-Dowelled)m²</v>
          </cell>
        </row>
        <row r="293">
          <cell r="K293" t="str">
            <v>C026Construction of 200 mm Concrete Pavement for Early Opening ^ (Reinforced)m²</v>
          </cell>
        </row>
        <row r="294">
          <cell r="K294" t="str">
            <v>C027Pay Item Removed</v>
          </cell>
        </row>
        <row r="295">
          <cell r="K295" t="str">
            <v>C028Construction of 200 mm Concrete Pavement for Early Opening ^ (Plain-Dowelled)m²</v>
          </cell>
        </row>
        <row r="296">
          <cell r="K296" t="str">
            <v>C029Construction of 150 mm Concrete Pavement for Early Opening ^ (Reinforced)m²</v>
          </cell>
        </row>
        <row r="297">
          <cell r="K297" t="str">
            <v>C030Pay Item Removed</v>
          </cell>
        </row>
        <row r="298">
          <cell r="K298" t="str">
            <v>C031Construction of 150 mm Concrete Pavement for Early Opening ^ (Plain-Dowelled)m²</v>
          </cell>
        </row>
        <row r="299">
          <cell r="K299" t="str">
            <v>C032Concrete Curbs, Curb and Gutter, and Splash StripsCW 3310-R14</v>
          </cell>
        </row>
        <row r="300">
          <cell r="K300" t="str">
            <v>C033Construction of Barrier (^mm ht, Dowelled)SD-205m</v>
          </cell>
        </row>
        <row r="301">
          <cell r="K301" t="str">
            <v>C034Construction of Barrier (^mm ht, Separate)SD-203Am</v>
          </cell>
        </row>
        <row r="302">
          <cell r="K302" t="str">
            <v>C035Construction of Barrier (^mm ht, Integral)SD-204m</v>
          </cell>
        </row>
        <row r="303">
          <cell r="K303" t="str">
            <v>C036Construction of Modified Barrier (^mm ht, Dowelled)SD-203Bm</v>
          </cell>
        </row>
        <row r="304">
          <cell r="K304" t="str">
            <v>C037Construction of Modified Barrier (^mm ht, Integral)SD-203Bm</v>
          </cell>
        </row>
        <row r="305">
          <cell r="K305" t="str">
            <v>C038Construction of Curb and Gutter (^mm ht, Barrier, Integral, 600mm width, 150mm Plain Concrete Pavement)SD-200m</v>
          </cell>
        </row>
        <row r="306">
          <cell r="K306" t="str">
            <v>C039Construction of Curb and Gutter ( ^mm ht, Modified Barrier, Integral, 600mm width, 150mm Plain Concrete Pavement)SD-200 SD-203Bm</v>
          </cell>
        </row>
        <row r="307">
          <cell r="K307" t="str">
            <v>C040Construction of Curb and Gutter ( 40mm ht, Lip Curb, Integral, 600mm width, 150mm Plain Concrete Pavement)SD-200 SD-202Bm</v>
          </cell>
        </row>
        <row r="308">
          <cell r="K308" t="str">
            <v>C041Construction of Curb and Gutter (10-15mm ht, Curb Ramp, Integral, 600mm width, 150mm Plain Concrete Pavement)SD-200 SD-229Em</v>
          </cell>
        </row>
        <row r="309">
          <cell r="K309" t="str">
            <v>C042Construction of Mountable Curb ^ (Integral)SD-201m</v>
          </cell>
        </row>
        <row r="310">
          <cell r="K310" t="str">
            <v>C043Construction of Lip Curb (125mm ht, Integral)m</v>
          </cell>
        </row>
        <row r="311">
          <cell r="K311" t="str">
            <v>C044Construction of Lip Curb (75mm ht, Integral)SD-202Am</v>
          </cell>
        </row>
        <row r="312">
          <cell r="K312" t="str">
            <v>C045Construction of Lip Curb (40mm ht, Integral)SD-202Bm</v>
          </cell>
        </row>
        <row r="313">
          <cell r="K313" t="str">
            <v>C046Construction of Curb Ramp (10-15mm ht, Integral)SD-229Cm</v>
          </cell>
        </row>
        <row r="314">
          <cell r="K314" t="str">
            <v>C065Construction of Curb Ramp (10-15mm ht, Monolithic)SD-229Cm</v>
          </cell>
        </row>
        <row r="315">
          <cell r="K315" t="str">
            <v>C047Construction of Safety Curb (^mm ht)SD-206Bm</v>
          </cell>
        </row>
        <row r="316">
          <cell r="K316" t="str">
            <v>C066Splash Strip (180mm ht, Monolithic Barrier Curb, 750mm width)SD-223Am</v>
          </cell>
        </row>
        <row r="317">
          <cell r="K317" t="str">
            <v>C067Splash Strip (180mm ht, Monolithic Modified Barrier Curb, 750mm width)SD-223Am</v>
          </cell>
        </row>
        <row r="318">
          <cell r="K318" t="str">
            <v>C068Splash Strip, ( Separate, 600mm width)SD-223Bm</v>
          </cell>
        </row>
        <row r="319">
          <cell r="K319" t="str">
            <v>C048Pay Item Removed</v>
          </cell>
        </row>
        <row r="320">
          <cell r="K320" t="str">
            <v>C049Pay Item Removed</v>
          </cell>
        </row>
        <row r="321">
          <cell r="K321" t="str">
            <v>C050Supply and Installation of Dowel AssembliesCW 3310-R14m</v>
          </cell>
        </row>
        <row r="322">
          <cell r="K322" t="str">
            <v>C051100mm Concrete SidewalkCW 3325-R3m²</v>
          </cell>
        </row>
        <row r="323">
          <cell r="K323" t="str">
            <v>C052Interlocking Paving StonesCW 3330-R5m²</v>
          </cell>
        </row>
        <row r="324">
          <cell r="K324" t="str">
            <v>C053Supplying and Placing Limestone Sub-baseCW 3330-R5tonne</v>
          </cell>
        </row>
        <row r="325">
          <cell r="K325" t="str">
            <v>C054AInterlocking Paving StonesCW 3335-R1m²</v>
          </cell>
        </row>
        <row r="326">
          <cell r="K326" t="str">
            <v>C054Lean Concrete BaseCW 3335-R1m²</v>
          </cell>
        </row>
        <row r="327">
          <cell r="K327" t="str">
            <v>C055Construction of Asphaltic Concrete PavementsCW 3410-R8</v>
          </cell>
        </row>
        <row r="328">
          <cell r="K328" t="str">
            <v>C056Main Line Paving</v>
          </cell>
        </row>
        <row r="329">
          <cell r="K329" t="str">
            <v>C058Type IAtonne</v>
          </cell>
        </row>
        <row r="330">
          <cell r="K330" t="str">
            <v>C057Type Itonne</v>
          </cell>
        </row>
        <row r="331">
          <cell r="K331" t="str">
            <v>C059Tie-ins and Approaches</v>
          </cell>
        </row>
        <row r="332">
          <cell r="K332" t="str">
            <v>C060Type IAtonne</v>
          </cell>
        </row>
        <row r="333">
          <cell r="K333" t="str">
            <v>C061Type Itonne</v>
          </cell>
        </row>
        <row r="334">
          <cell r="K334" t="str">
            <v>C062Type IItonne</v>
          </cell>
        </row>
        <row r="335">
          <cell r="K335" t="str">
            <v>C063Construction of Asphaltic Concrete Base Course (Type III)CW 3410-R8tonne</v>
          </cell>
        </row>
        <row r="336">
          <cell r="K336" t="str">
            <v>C064Construction of Asphalt PatchesCW 3410-R8m²</v>
          </cell>
        </row>
        <row r="337">
          <cell r="K337" t="str">
            <v>C068LAST USED CODE FOR SECTION</v>
          </cell>
        </row>
        <row r="338">
          <cell r="K338" t="str">
            <v>JOINT AND CRACK SEALING</v>
          </cell>
        </row>
        <row r="339">
          <cell r="K339" t="str">
            <v>D001Joint SealingCW 3250-R7m</v>
          </cell>
        </row>
        <row r="340">
          <cell r="K340" t="str">
            <v>D002Crack SealingCW 3250-R7</v>
          </cell>
        </row>
        <row r="341">
          <cell r="K341" t="str">
            <v>D0032mm to 10mm Widem</v>
          </cell>
        </row>
        <row r="342">
          <cell r="K342" t="str">
            <v>D004&gt;10mm to 25mm Widem</v>
          </cell>
        </row>
        <row r="343">
          <cell r="K343" t="str">
            <v>D005Longitudinal Joint &amp; Crack Filling ( &gt; 25mm in width )CW 3250-R7m</v>
          </cell>
        </row>
        <row r="344">
          <cell r="K344" t="str">
            <v>D006Reflective Crack MaintenanceCW 3250-R7m</v>
          </cell>
        </row>
        <row r="345">
          <cell r="K345" t="str">
            <v>D006LAST USED CODE FOR SECTION</v>
          </cell>
        </row>
        <row r="346">
          <cell r="K346" t="str">
            <v>ASSOCIATED DRAINAGE AND UNDERGROUND WORKS</v>
          </cell>
        </row>
        <row r="347">
          <cell r="K347" t="str">
            <v>E001Pay Item Removed</v>
          </cell>
        </row>
        <row r="348">
          <cell r="K348" t="str">
            <v>E002Pay Item Removed</v>
          </cell>
        </row>
        <row r="349">
          <cell r="K349" t="str">
            <v>E003Catch BasinCW 2130-R11</v>
          </cell>
        </row>
        <row r="350">
          <cell r="K350" t="str">
            <v>E004SD-024, ^mm deepeach</v>
          </cell>
        </row>
        <row r="351">
          <cell r="K351" t="str">
            <v>E005SD-025, ^mm deepeach</v>
          </cell>
        </row>
        <row r="352">
          <cell r="K352" t="str">
            <v>E006Catch PitCW 2130-R11</v>
          </cell>
        </row>
        <row r="353">
          <cell r="K353" t="str">
            <v>E007SD-023each</v>
          </cell>
        </row>
        <row r="354">
          <cell r="K354" t="str">
            <v>E007ARemove and Replace Existing Catch BasinCW 2130-R11</v>
          </cell>
        </row>
        <row r="355">
          <cell r="K355" t="str">
            <v>E007BSD-024each</v>
          </cell>
        </row>
        <row r="356">
          <cell r="K356" t="str">
            <v>E007CSD-025each</v>
          </cell>
        </row>
        <row r="357">
          <cell r="K357" t="str">
            <v>E007DRemove and Replace Existing Catch PitCW 2130-R11</v>
          </cell>
        </row>
        <row r="358">
          <cell r="K358" t="str">
            <v>E007ESD-023each</v>
          </cell>
        </row>
        <row r="359">
          <cell r="K359" t="str">
            <v>E008Sewer ServiceCW 2130-R11</v>
          </cell>
        </row>
        <row r="360">
          <cell r="K360" t="str">
            <v>E009^mm, ^</v>
          </cell>
        </row>
        <row r="361">
          <cell r="K361" t="str">
            <v>E010In a Trench, Class ^ Type ^ Bedding, Class 2 Backfillm</v>
          </cell>
        </row>
        <row r="362">
          <cell r="K362" t="str">
            <v>E011Trenchless Installation, Class ^ Type ^ Bedding, Class ^ Backfillm</v>
          </cell>
        </row>
        <row r="363">
          <cell r="K363" t="str">
            <v>E012Drainage Connection PipeCW 2130-R11m</v>
          </cell>
        </row>
        <row r="364">
          <cell r="K364" t="str">
            <v>E013Sewer Service RisersCW 2130-R11</v>
          </cell>
        </row>
        <row r="365">
          <cell r="K365" t="str">
            <v>E014^mm</v>
          </cell>
        </row>
        <row r="366">
          <cell r="K366" t="str">
            <v>E015SD-014vert m</v>
          </cell>
        </row>
        <row r="367">
          <cell r="K367" t="str">
            <v>E016SD-015vert m</v>
          </cell>
        </row>
        <row r="368">
          <cell r="K368" t="str">
            <v>E017Sewer Repair - Up to 3.0 Meters LongCW 2130-R11</v>
          </cell>
        </row>
        <row r="369">
          <cell r="K369" t="str">
            <v>E018^mm</v>
          </cell>
        </row>
        <row r="370">
          <cell r="K370" t="str">
            <v>E019Class ^ Backfilleach</v>
          </cell>
        </row>
        <row r="371">
          <cell r="K371" t="str">
            <v>E020Sewer Repair - In Addition to First 3.0 MetersCW 2130-R11</v>
          </cell>
        </row>
        <row r="372">
          <cell r="K372" t="str">
            <v>E021^mm</v>
          </cell>
        </row>
        <row r="373">
          <cell r="K373" t="str">
            <v>E022Class ^ Backfillm</v>
          </cell>
        </row>
        <row r="374">
          <cell r="K374" t="str">
            <v>E023Replacing Standard Frames &amp; CoversCW 2130-R11</v>
          </cell>
        </row>
        <row r="375">
          <cell r="K375" t="str">
            <v>E024AP-004 - Standard Frame for Manhole and Catch Basineach</v>
          </cell>
        </row>
        <row r="376">
          <cell r="K376" t="str">
            <v>E025AP-005 - Standard Solid Cover for Standard Frameeach</v>
          </cell>
        </row>
        <row r="377">
          <cell r="K377" t="str">
            <v>E026AP-006 - Standard Grated Cover for Standard Frameeach</v>
          </cell>
        </row>
        <row r="378">
          <cell r="K378" t="str">
            <v>E027Pay Item Removed</v>
          </cell>
        </row>
        <row r="379">
          <cell r="K379" t="str">
            <v>E028AP-008 - Barrier Curb and Gutter Inlet Frame and Boxeach</v>
          </cell>
        </row>
        <row r="380">
          <cell r="K380" t="str">
            <v>E029AP-009 - Barrier Curb and Gutter Inlet Covereach</v>
          </cell>
        </row>
        <row r="381">
          <cell r="K381" t="str">
            <v>E030Pay Item Removed</v>
          </cell>
        </row>
        <row r="382">
          <cell r="K382" t="str">
            <v>E031AP-011 - Mountable Curb and Gutter Inleteach</v>
          </cell>
        </row>
        <row r="383">
          <cell r="K383" t="str">
            <v>E032Connecting to Existing ManholeCW 2130-R11</v>
          </cell>
        </row>
        <row r="384">
          <cell r="K384" t="str">
            <v>E033^mm Catch Basin Leadeach</v>
          </cell>
        </row>
        <row r="385">
          <cell r="K385" t="str">
            <v>E034Connecting to Existing Catch BasinCW 2130-R11</v>
          </cell>
        </row>
        <row r="386">
          <cell r="K386" t="str">
            <v>E035^mm Drainage Connection Pipeeach</v>
          </cell>
        </row>
        <row r="387">
          <cell r="K387" t="str">
            <v>E035AConnecting to Existing Catch PitCW 2130-R11</v>
          </cell>
        </row>
        <row r="388">
          <cell r="K388" t="str">
            <v>E035B^mm Drainage Connection Inlet Pipeeach</v>
          </cell>
        </row>
        <row r="389">
          <cell r="K389" t="str">
            <v>E035CConnecting to Existing Inlet BoxCW 2130-R11</v>
          </cell>
        </row>
        <row r="390">
          <cell r="K390" t="str">
            <v>E035D^mm Drainage Connection Inlet Pipeeach</v>
          </cell>
        </row>
        <row r="391">
          <cell r="K391" t="str">
            <v>E036Connecting to Existing SewerCW 2130-R11</v>
          </cell>
        </row>
        <row r="392">
          <cell r="K392" t="str">
            <v>E037^mm (type) of connecting pipe</v>
          </cell>
        </row>
        <row r="393">
          <cell r="K393" t="str">
            <v>E038Connecting to 300mm (Type ^ ) Sewereach</v>
          </cell>
        </row>
        <row r="394">
          <cell r="K394" t="str">
            <v>E039Connecting to 375mm (Type ^ ) Sewereach</v>
          </cell>
        </row>
        <row r="395">
          <cell r="K395" t="str">
            <v>E040Connecting to 450mm (Type ^) Sewereach</v>
          </cell>
        </row>
        <row r="396">
          <cell r="K396" t="str">
            <v>E041Connecting to 525mm (Type ^) Sewereach</v>
          </cell>
        </row>
        <row r="397">
          <cell r="K397" t="str">
            <v>E042Connecting New Sewer Service to Existing Sewer ServiceCW 2130-R11</v>
          </cell>
        </row>
        <row r="398">
          <cell r="K398" t="str">
            <v>E043^mmeach</v>
          </cell>
        </row>
        <row r="399">
          <cell r="K399" t="str">
            <v>E044Abandoning Existing Catch BasinsCW 2130-R11each</v>
          </cell>
        </row>
        <row r="400">
          <cell r="K400" t="str">
            <v>E045Abandoning Existing Catch PitCW 2130-R11each</v>
          </cell>
        </row>
        <row r="401">
          <cell r="K401" t="str">
            <v>E046Removal of Existing Catch BasinsCW 2130-R11each</v>
          </cell>
        </row>
        <row r="402">
          <cell r="K402" t="str">
            <v>E047Removal of Existing Catch PitCW 2130-R11each</v>
          </cell>
        </row>
        <row r="403">
          <cell r="K403" t="str">
            <v>E048Relocation of Existing Catch BasinsCW 2130-R11each</v>
          </cell>
        </row>
        <row r="404">
          <cell r="K404" t="str">
            <v>E049Relocation of Existing Catch PitCW 2130-R11each</v>
          </cell>
        </row>
        <row r="405">
          <cell r="K405" t="str">
            <v>E050Abandoning Existing Drainage InletsCW 2130-R11each</v>
          </cell>
        </row>
        <row r="406">
          <cell r="K406" t="str">
            <v>E051Installation of SubdrainsCW 3120-R3m</v>
          </cell>
        </row>
        <row r="407">
          <cell r="K407" t="str">
            <v>E052Corrugated Steel Pipe - SupplyCW 3610-R3</v>
          </cell>
        </row>
        <row r="408">
          <cell r="K408" t="str">
            <v>E053s(250mm, ^ ^ gauge)m</v>
          </cell>
        </row>
        <row r="409">
          <cell r="K409" t="str">
            <v>E054s(375mm,^ gauge)m</v>
          </cell>
        </row>
        <row r="410">
          <cell r="K410" t="str">
            <v>E055s(450mm,^ gauge)m</v>
          </cell>
        </row>
        <row r="411">
          <cell r="K411" t="str">
            <v>E056s(600mm,^ gauge)m</v>
          </cell>
        </row>
        <row r="412">
          <cell r="K412" t="str">
            <v>E057s(^mm, ^ gauge)m</v>
          </cell>
        </row>
        <row r="413">
          <cell r="K413" t="str">
            <v>E057iCorrugated Steel Pipe - InstallCW 3610-R3</v>
          </cell>
        </row>
        <row r="414">
          <cell r="K414" t="str">
            <v>E058i(250mm, ^ gauge)m</v>
          </cell>
        </row>
        <row r="415">
          <cell r="K415" t="str">
            <v>E059i(375mm, ^ gauge)m</v>
          </cell>
        </row>
        <row r="416">
          <cell r="K416" t="str">
            <v>E060i(450mm, ^ gauge)m</v>
          </cell>
        </row>
        <row r="417">
          <cell r="K417" t="str">
            <v>E061i(600mm, ^ gauge)m</v>
          </cell>
        </row>
        <row r="418">
          <cell r="K418" t="str">
            <v>E062i(^mm, ^ gauge)m</v>
          </cell>
        </row>
        <row r="419">
          <cell r="K419" t="str">
            <v>E062Precast Concrete Pipe Culvert - SupplyCW 3610-R3</v>
          </cell>
        </row>
        <row r="420">
          <cell r="K420" t="str">
            <v>E063^mmm</v>
          </cell>
        </row>
        <row r="421">
          <cell r="K421" t="str">
            <v>E064Precast Concrete Pipe Culvert - InstallCW 3610-R3</v>
          </cell>
        </row>
        <row r="422">
          <cell r="K422" t="str">
            <v>E065^mmm</v>
          </cell>
        </row>
        <row r="423">
          <cell r="K423" t="str">
            <v>E067Connections to Existing CulvertsCW 3610-R3each</v>
          </cell>
        </row>
        <row r="424">
          <cell r="K424" t="str">
            <v>E067LAST USED CODE FOR SECTION</v>
          </cell>
        </row>
        <row r="425">
          <cell r="K425" t="str">
            <v>ADJUSTMENTS</v>
          </cell>
        </row>
        <row r="426">
          <cell r="K426" t="str">
            <v>F001Adjustment of Catch Basins / Manholes FramesCW 3210-R7each</v>
          </cell>
        </row>
        <row r="427">
          <cell r="K427" t="str">
            <v>F002Replacing Existing RisersCW 2130-R11</v>
          </cell>
        </row>
        <row r="428">
          <cell r="K428" t="str">
            <v>F002APre-cast Concrete Risersvert. m</v>
          </cell>
        </row>
        <row r="429">
          <cell r="K429" t="str">
            <v>F002BBrick Risersvert. m</v>
          </cell>
        </row>
        <row r="430">
          <cell r="K430" t="str">
            <v>F002CCast-in-place Concretevert. m</v>
          </cell>
        </row>
        <row r="431">
          <cell r="K431" t="str">
            <v>F003Lifter RingsCW 3210-R7</v>
          </cell>
        </row>
        <row r="432">
          <cell r="K432" t="str">
            <v>F00438mmeach</v>
          </cell>
        </row>
        <row r="433">
          <cell r="K433" t="str">
            <v>F00551mmeach</v>
          </cell>
        </row>
        <row r="434">
          <cell r="K434" t="str">
            <v>F00664mmeach</v>
          </cell>
        </row>
        <row r="435">
          <cell r="K435" t="str">
            <v>F00776mmeach</v>
          </cell>
        </row>
        <row r="436">
          <cell r="K436" t="str">
            <v>F008Pay Item Removed</v>
          </cell>
        </row>
        <row r="437">
          <cell r="K437" t="str">
            <v>F009Adjustment of Valve BoxesCW 3210-R7each</v>
          </cell>
        </row>
        <row r="438">
          <cell r="K438" t="str">
            <v>F010Valve Box ExtensionsCW 3210-R7each</v>
          </cell>
        </row>
        <row r="439">
          <cell r="K439" t="str">
            <v>F011Adjustment of Curb Stop BoxesCW 3210-R7each</v>
          </cell>
        </row>
        <row r="440">
          <cell r="K440" t="str">
            <v>F012Supply of Curb Inlet Box CoversCW 3210-R7each</v>
          </cell>
        </row>
        <row r="441">
          <cell r="K441" t="str">
            <v>F013Supply of Curb Inlet FramesCW 3210-R7each</v>
          </cell>
        </row>
        <row r="442">
          <cell r="K442" t="str">
            <v>F014Adjustment of Curb Inlet with New Inlet BoxCW 3210-R7each</v>
          </cell>
        </row>
        <row r="443">
          <cell r="K443" t="str">
            <v>F015Adjustment of Curb and Gutter Inlet FramesCW 3210-R7each</v>
          </cell>
        </row>
        <row r="444">
          <cell r="K444" t="str">
            <v>F016Pay Item Removed</v>
          </cell>
        </row>
        <row r="445">
          <cell r="K445" t="str">
            <v>F017Pay Item Removed</v>
          </cell>
        </row>
        <row r="446">
          <cell r="K446" t="str">
            <v>F018Curb Stop ExtensionsCW 3210-R7each</v>
          </cell>
        </row>
        <row r="447">
          <cell r="K447" t="str">
            <v>F019Type A Relocation of HydrantCW 2110-R10each</v>
          </cell>
        </row>
        <row r="448">
          <cell r="K448" t="str">
            <v>F020Type B Relocation of Hydrant with Connection to existing Main Using Tapping Sleeve and ValveCW 2110-R10each</v>
          </cell>
        </row>
        <row r="449">
          <cell r="K449" t="str">
            <v>F021Type B Relocation of Hydrant with Connection to New Main Using a TeeCW 2110-R10each</v>
          </cell>
        </row>
        <row r="450">
          <cell r="K450" t="str">
            <v>F022Raising of Existing HydrantCW 2110-R10each</v>
          </cell>
        </row>
        <row r="451">
          <cell r="K451" t="str">
            <v>F023Removing and Lowering of HydrantCW 2110-R10each</v>
          </cell>
        </row>
        <row r="452">
          <cell r="K452" t="str">
            <v>F024Abandonment of Hydrant Tee on Watermains in ServiceCW 2110-R10each</v>
          </cell>
        </row>
        <row r="453">
          <cell r="K453" t="str">
            <v>F025Installing New Flat Top ReducerCW 2130-R11each</v>
          </cell>
        </row>
        <row r="454">
          <cell r="K454" t="str">
            <v>F026Replacing Existing Flat Top ReducerCW 2130-R11each</v>
          </cell>
        </row>
        <row r="455">
          <cell r="K455" t="str">
            <v>F027Barrier Curb and Gutter Frame Riser and Grated Cover (38mm)CW 3210-R7each</v>
          </cell>
        </row>
        <row r="456">
          <cell r="K456" t="str">
            <v>F028Adjustment of Traffic Signal Service Box FramesCW 3210-R7each</v>
          </cell>
        </row>
        <row r="457">
          <cell r="K457" t="str">
            <v>F028LAST USED CODE FOR SECTION</v>
          </cell>
        </row>
        <row r="458">
          <cell r="K458" t="str">
            <v>LANDSCAPING</v>
          </cell>
        </row>
        <row r="459">
          <cell r="K459" t="str">
            <v>G001SoddingCW 3510-R9</v>
          </cell>
        </row>
        <row r="460">
          <cell r="K460" t="str">
            <v>G002width &lt; 600mmm²</v>
          </cell>
        </row>
        <row r="461">
          <cell r="K461" t="str">
            <v>G003width &gt; or = 600mmm²</v>
          </cell>
        </row>
        <row r="462">
          <cell r="K462" t="str">
            <v>G004SeedingCW 3520-R7m²</v>
          </cell>
        </row>
        <row r="463">
          <cell r="K463" t="str">
            <v>G005Salt Tolerant SeedingE19m²</v>
          </cell>
        </row>
        <row r="464">
          <cell r="K464" t="str">
            <v>G005LAST USED CODE FOR SECTION</v>
          </cell>
        </row>
        <row r="465">
          <cell r="K465" t="str">
            <v>MISCELLANEOUS</v>
          </cell>
        </row>
        <row r="466">
          <cell r="K466" t="str">
            <v>H001Meter Pit AssembliesCW 3530-R3each</v>
          </cell>
        </row>
        <row r="467">
          <cell r="K467" t="str">
            <v>H002Polyethylene Waterline, ^mmCW 3530-R3m</v>
          </cell>
        </row>
        <row r="468">
          <cell r="K468" t="str">
            <v>H003Sprinkler AssembliesCW 3530-R3each</v>
          </cell>
        </row>
        <row r="469">
          <cell r="K469" t="str">
            <v>H004Manual Gate Valves and Value EnclosureCW 3530-R3each</v>
          </cell>
        </row>
        <row r="470">
          <cell r="K470" t="str">
            <v>H005Removal of Irrigation Pipe and Sprinkler HeadsCW 3530-R3m</v>
          </cell>
        </row>
        <row r="471">
          <cell r="K471" t="str">
            <v>H006Removal of Existing Box EnclosureCW 3530-R3each</v>
          </cell>
        </row>
        <row r="472">
          <cell r="K472" t="str">
            <v>H007Chain Link FenceCW 3550-R2</v>
          </cell>
        </row>
        <row r="473">
          <cell r="K473" t="str">
            <v>H0081.83m Heightm</v>
          </cell>
        </row>
        <row r="474">
          <cell r="K474" t="str">
            <v>H0092.44m Heightm</v>
          </cell>
        </row>
        <row r="475">
          <cell r="K475" t="str">
            <v>H0103.05m Heightm</v>
          </cell>
        </row>
        <row r="476">
          <cell r="K476" t="str">
            <v>H011GatesCW 3550-R2m</v>
          </cell>
        </row>
        <row r="477">
          <cell r="K477" t="str">
            <v>H012Random Stone RiprapCW 3615-R2m³</v>
          </cell>
        </row>
        <row r="478">
          <cell r="K478" t="str">
            <v>H013Grouted Stone RiprapCW 3615-R2m³</v>
          </cell>
        </row>
        <row r="479">
          <cell r="K479" t="str">
            <v>H014Sacked Concrete RiprapCW 3615-R2m³</v>
          </cell>
        </row>
        <row r="480">
          <cell r="K480" t="str">
            <v>H015Supply of Barrier PostsCW 3650-R5each</v>
          </cell>
        </row>
        <row r="481">
          <cell r="K481" t="str">
            <v>H016Installation of Barrier PostsCW 3650-R5each</v>
          </cell>
        </row>
        <row r="482">
          <cell r="K482" t="str">
            <v>H017Supply of Barrier RailsCW 3650-R5m</v>
          </cell>
        </row>
        <row r="483">
          <cell r="K483" t="str">
            <v>H018Installation of Barrier RailsCW 3650-R5m</v>
          </cell>
        </row>
        <row r="484">
          <cell r="K484" t="str">
            <v>H019Removal of ConcreteCW 3650-R5m²</v>
          </cell>
        </row>
        <row r="485">
          <cell r="K485" t="str">
            <v>H020Salvaging Existing Barrier RailCW 3650-R5m</v>
          </cell>
        </row>
        <row r="486">
          <cell r="K486" t="str">
            <v>H021Salvaging Existing Barrier PostsCW 3650-R5each</v>
          </cell>
        </row>
        <row r="487">
          <cell r="K487" t="str">
            <v>H021LAST USED CODE FOR SECTION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46" customWidth="1"/>
    <col min="2" max="16384" width="8.77734375" style="46" customWidth="1"/>
  </cols>
  <sheetData>
    <row r="1" spans="1:9" ht="38.25" customHeight="1">
      <c r="A1" s="113" t="s">
        <v>21</v>
      </c>
      <c r="B1" s="114"/>
      <c r="C1" s="114"/>
      <c r="D1" s="114"/>
      <c r="E1" s="114"/>
      <c r="F1" s="114"/>
      <c r="G1" s="114"/>
      <c r="H1" s="114"/>
      <c r="I1" s="114"/>
    </row>
    <row r="2" spans="1:9" ht="20.25" customHeight="1">
      <c r="A2" s="47">
        <v>1</v>
      </c>
      <c r="B2" s="110" t="s">
        <v>31</v>
      </c>
      <c r="C2" s="110"/>
      <c r="D2" s="110"/>
      <c r="E2" s="110"/>
      <c r="F2" s="110"/>
      <c r="G2" s="110"/>
      <c r="H2" s="110"/>
      <c r="I2" s="110"/>
    </row>
    <row r="3" spans="1:9" ht="34.5" customHeight="1">
      <c r="A3" s="47">
        <v>2</v>
      </c>
      <c r="B3" s="110" t="s">
        <v>32</v>
      </c>
      <c r="C3" s="110"/>
      <c r="D3" s="110"/>
      <c r="E3" s="110"/>
      <c r="F3" s="110"/>
      <c r="G3" s="110"/>
      <c r="H3" s="110"/>
      <c r="I3" s="110"/>
    </row>
    <row r="4" spans="1:9" ht="34.5" customHeight="1">
      <c r="A4" s="47">
        <v>3</v>
      </c>
      <c r="B4" s="110" t="s">
        <v>26</v>
      </c>
      <c r="C4" s="110"/>
      <c r="D4" s="110"/>
      <c r="E4" s="110"/>
      <c r="F4" s="110"/>
      <c r="G4" s="110"/>
      <c r="H4" s="110"/>
      <c r="I4" s="110"/>
    </row>
    <row r="5" spans="1:9" ht="19.5" customHeight="1">
      <c r="A5" s="47">
        <v>4</v>
      </c>
      <c r="B5" s="112" t="s">
        <v>38</v>
      </c>
      <c r="C5" s="109"/>
      <c r="D5" s="109"/>
      <c r="E5" s="109"/>
      <c r="F5" s="109"/>
      <c r="G5" s="109"/>
      <c r="H5" s="109"/>
      <c r="I5" s="109"/>
    </row>
    <row r="6" spans="1:9" ht="19.5" customHeight="1">
      <c r="A6" s="47">
        <v>5</v>
      </c>
      <c r="B6" s="112" t="s">
        <v>27</v>
      </c>
      <c r="C6" s="109"/>
      <c r="D6" s="109"/>
      <c r="E6" s="109"/>
      <c r="F6" s="109"/>
      <c r="G6" s="109"/>
      <c r="H6" s="109"/>
      <c r="I6" s="109"/>
    </row>
    <row r="7" spans="1:9" ht="28.5" customHeight="1">
      <c r="A7" s="47">
        <v>6</v>
      </c>
      <c r="B7" s="112" t="s">
        <v>39</v>
      </c>
      <c r="C7" s="109"/>
      <c r="D7" s="109"/>
      <c r="E7" s="109"/>
      <c r="F7" s="109"/>
      <c r="G7" s="109"/>
      <c r="H7" s="109"/>
      <c r="I7" s="109"/>
    </row>
    <row r="8" spans="1:9" ht="19.5" customHeight="1">
      <c r="A8" s="47">
        <v>7</v>
      </c>
      <c r="B8" s="112" t="s">
        <v>28</v>
      </c>
      <c r="C8" s="109"/>
      <c r="D8" s="109"/>
      <c r="E8" s="109"/>
      <c r="F8" s="109"/>
      <c r="G8" s="109"/>
      <c r="H8" s="109"/>
      <c r="I8" s="109"/>
    </row>
    <row r="9" spans="1:9" ht="66" customHeight="1">
      <c r="A9" s="47"/>
      <c r="B9" s="118" t="s">
        <v>37</v>
      </c>
      <c r="C9" s="119"/>
      <c r="D9" s="119"/>
      <c r="E9" s="119"/>
      <c r="F9" s="119"/>
      <c r="G9" s="119"/>
      <c r="H9" s="119"/>
      <c r="I9" s="119"/>
    </row>
    <row r="10" spans="1:9" ht="31.5" customHeight="1">
      <c r="A10" s="47">
        <v>8</v>
      </c>
      <c r="B10" s="108" t="s">
        <v>40</v>
      </c>
      <c r="C10" s="109"/>
      <c r="D10" s="109"/>
      <c r="E10" s="109"/>
      <c r="F10" s="109"/>
      <c r="G10" s="109"/>
      <c r="H10" s="109"/>
      <c r="I10" s="109"/>
    </row>
    <row r="11" spans="1:9" ht="20.25" customHeight="1">
      <c r="A11" s="47">
        <v>9</v>
      </c>
      <c r="B11" s="108" t="s">
        <v>25</v>
      </c>
      <c r="C11" s="109"/>
      <c r="D11" s="109"/>
      <c r="E11" s="109"/>
      <c r="F11" s="109"/>
      <c r="G11" s="109"/>
      <c r="H11" s="109"/>
      <c r="I11" s="109"/>
    </row>
    <row r="12" spans="1:9" ht="45.75" customHeight="1">
      <c r="A12" s="47">
        <v>10</v>
      </c>
      <c r="B12" s="108" t="s">
        <v>41</v>
      </c>
      <c r="C12" s="109"/>
      <c r="D12" s="109"/>
      <c r="E12" s="109"/>
      <c r="F12" s="109"/>
      <c r="G12" s="109"/>
      <c r="H12" s="109"/>
      <c r="I12" s="109"/>
    </row>
    <row r="13" spans="1:9" ht="36" customHeight="1">
      <c r="A13" s="47">
        <v>11</v>
      </c>
      <c r="B13" s="108" t="s">
        <v>33</v>
      </c>
      <c r="C13" s="109"/>
      <c r="D13" s="109"/>
      <c r="E13" s="109"/>
      <c r="F13" s="109"/>
      <c r="G13" s="109"/>
      <c r="H13" s="109"/>
      <c r="I13" s="109"/>
    </row>
    <row r="14" spans="1:9" ht="19.5" customHeight="1">
      <c r="A14" s="47">
        <v>12</v>
      </c>
      <c r="B14" s="111" t="s">
        <v>24</v>
      </c>
      <c r="C14" s="109"/>
      <c r="D14" s="109"/>
      <c r="E14" s="109"/>
      <c r="F14" s="109"/>
      <c r="G14" s="109"/>
      <c r="H14" s="109"/>
      <c r="I14" s="109"/>
    </row>
    <row r="15" spans="1:9" ht="36" customHeight="1">
      <c r="A15" s="47">
        <v>13</v>
      </c>
      <c r="B15" s="111" t="s">
        <v>29</v>
      </c>
      <c r="C15" s="109"/>
      <c r="D15" s="109"/>
      <c r="E15" s="109"/>
      <c r="F15" s="109"/>
      <c r="G15" s="109"/>
      <c r="H15" s="109"/>
      <c r="I15" s="109"/>
    </row>
    <row r="16" spans="1:9" ht="19.5" customHeight="1">
      <c r="A16" s="47">
        <v>14</v>
      </c>
      <c r="B16" s="108" t="s">
        <v>75</v>
      </c>
      <c r="C16" s="109"/>
      <c r="D16" s="109"/>
      <c r="E16" s="109"/>
      <c r="F16" s="109"/>
      <c r="G16" s="109"/>
      <c r="H16" s="109"/>
      <c r="I16" s="109"/>
    </row>
    <row r="17" spans="1:9" ht="19.5" customHeight="1">
      <c r="A17" s="47">
        <v>15</v>
      </c>
      <c r="B17" s="108" t="s">
        <v>23</v>
      </c>
      <c r="C17" s="109"/>
      <c r="D17" s="109"/>
      <c r="E17" s="109"/>
      <c r="F17" s="109"/>
      <c r="G17" s="109"/>
      <c r="H17" s="109"/>
      <c r="I17" s="109"/>
    </row>
    <row r="18" spans="1:9" ht="28.5" customHeight="1">
      <c r="A18" s="47">
        <v>16</v>
      </c>
      <c r="B18" s="108" t="s">
        <v>76</v>
      </c>
      <c r="C18" s="115"/>
      <c r="D18" s="115"/>
      <c r="E18" s="115"/>
      <c r="F18" s="115"/>
      <c r="G18" s="115"/>
      <c r="H18" s="115"/>
      <c r="I18" s="115"/>
    </row>
    <row r="19" spans="1:9" ht="31.5" customHeight="1">
      <c r="A19" s="47">
        <v>17</v>
      </c>
      <c r="B19" s="108" t="s">
        <v>74</v>
      </c>
      <c r="C19" s="109"/>
      <c r="D19" s="109"/>
      <c r="E19" s="109"/>
      <c r="F19" s="109"/>
      <c r="G19" s="109"/>
      <c r="H19" s="109"/>
      <c r="I19" s="109"/>
    </row>
    <row r="20" spans="1:9" ht="39.75" customHeight="1">
      <c r="A20" s="47">
        <v>18</v>
      </c>
      <c r="B20" s="116" t="s">
        <v>30</v>
      </c>
      <c r="C20" s="117"/>
      <c r="D20" s="117"/>
      <c r="E20" s="117"/>
      <c r="F20" s="117"/>
      <c r="G20" s="117"/>
      <c r="H20" s="117"/>
      <c r="I20" s="117"/>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60"/>
  <sheetViews>
    <sheetView showZeros="0" tabSelected="1" showOutlineSymbols="0" view="pageBreakPreview" zoomScale="75" zoomScaleNormal="75" zoomScaleSheetLayoutView="75" workbookViewId="0" topLeftCell="B1">
      <selection activeCell="G9" sqref="G9"/>
    </sheetView>
  </sheetViews>
  <sheetFormatPr defaultColWidth="8.77734375" defaultRowHeight="15"/>
  <cols>
    <col min="1" max="1" width="7.88671875" style="19" hidden="1" customWidth="1"/>
    <col min="2" max="2" width="8.77734375" style="11" customWidth="1"/>
    <col min="3" max="3" width="36.77734375" style="0" customWidth="1"/>
    <col min="4" max="4" width="12.77734375" style="22" customWidth="1"/>
    <col min="5" max="5" width="6.77734375" style="0" customWidth="1"/>
    <col min="6" max="6" width="11.77734375" style="0" customWidth="1"/>
    <col min="7" max="7" width="11.77734375" style="19" customWidth="1"/>
    <col min="8" max="8" width="16.77734375" style="19" customWidth="1"/>
    <col min="9" max="9" width="42.6640625" style="0" hidden="1" customWidth="1"/>
    <col min="10" max="15" width="10.5546875" style="0" hidden="1" customWidth="1"/>
    <col min="16" max="16384" width="10.5546875" style="0" customWidth="1"/>
  </cols>
  <sheetData>
    <row r="1" spans="1:8" ht="15.75">
      <c r="A1" s="28"/>
      <c r="B1" s="26" t="s">
        <v>0</v>
      </c>
      <c r="C1" s="27"/>
      <c r="D1" s="27"/>
      <c r="E1" s="27"/>
      <c r="F1" s="27"/>
      <c r="G1" s="28"/>
      <c r="H1" s="27"/>
    </row>
    <row r="2" spans="1:8" ht="15">
      <c r="A2" s="25"/>
      <c r="B2" s="12" t="s">
        <v>22</v>
      </c>
      <c r="C2" s="1"/>
      <c r="D2" s="1"/>
      <c r="E2" s="1"/>
      <c r="F2" s="1"/>
      <c r="G2" s="25"/>
      <c r="H2" s="1"/>
    </row>
    <row r="3" spans="1:8" ht="15">
      <c r="A3" s="15"/>
      <c r="B3" s="11" t="s">
        <v>1</v>
      </c>
      <c r="C3" s="33"/>
      <c r="D3" s="33"/>
      <c r="E3" s="33"/>
      <c r="F3" s="33"/>
      <c r="G3" s="32"/>
      <c r="H3" s="31"/>
    </row>
    <row r="4" spans="1:8" ht="15">
      <c r="A4" s="51" t="s">
        <v>20</v>
      </c>
      <c r="B4" s="13" t="s">
        <v>3</v>
      </c>
      <c r="C4" s="3" t="s">
        <v>4</v>
      </c>
      <c r="D4" s="2" t="s">
        <v>5</v>
      </c>
      <c r="E4" s="4" t="s">
        <v>6</v>
      </c>
      <c r="F4" s="4" t="s">
        <v>7</v>
      </c>
      <c r="G4" s="16" t="s">
        <v>8</v>
      </c>
      <c r="H4" s="4" t="s">
        <v>9</v>
      </c>
    </row>
    <row r="5" spans="1:8" ht="15.75" thickBot="1">
      <c r="A5" s="21"/>
      <c r="B5" s="39"/>
      <c r="C5" s="40"/>
      <c r="D5" s="41" t="s">
        <v>10</v>
      </c>
      <c r="E5" s="42"/>
      <c r="F5" s="43" t="s">
        <v>11</v>
      </c>
      <c r="G5" s="44"/>
      <c r="H5" s="45"/>
    </row>
    <row r="6" spans="1:15" s="38" customFormat="1" ht="30" customHeight="1" thickTop="1">
      <c r="A6" s="36"/>
      <c r="B6" s="35" t="s">
        <v>12</v>
      </c>
      <c r="C6" s="126" t="s">
        <v>151</v>
      </c>
      <c r="D6" s="127"/>
      <c r="E6" s="127"/>
      <c r="F6" s="128"/>
      <c r="G6" s="36"/>
      <c r="H6" s="37" t="s">
        <v>2</v>
      </c>
      <c r="I6" s="101" t="s">
        <v>177</v>
      </c>
      <c r="J6" s="102" t="s">
        <v>178</v>
      </c>
      <c r="K6" s="103" t="s">
        <v>179</v>
      </c>
      <c r="L6" s="104" t="s">
        <v>180</v>
      </c>
      <c r="M6" s="105" t="s">
        <v>181</v>
      </c>
      <c r="N6" s="104" t="s">
        <v>182</v>
      </c>
      <c r="O6" s="73"/>
    </row>
    <row r="7" spans="1:15" ht="36" customHeight="1">
      <c r="A7" s="17"/>
      <c r="B7" s="14"/>
      <c r="C7" s="29" t="s">
        <v>14</v>
      </c>
      <c r="D7" s="9"/>
      <c r="E7" s="7" t="s">
        <v>2</v>
      </c>
      <c r="F7" s="7" t="s">
        <v>2</v>
      </c>
      <c r="G7" s="17"/>
      <c r="H7" s="20"/>
      <c r="I7" s="96" t="str">
        <f ca="1">IF(CELL("protect",$G7)=1,"LOCKED","")</f>
        <v>LOCKED</v>
      </c>
      <c r="J7" s="97" t="str">
        <f>CLEAN(CONCATENATE(TRIM($A7),TRIM($C7),TRIM($D7),TRIM($E7)))</f>
        <v>EARTH AND BASE WORKS</v>
      </c>
      <c r="K7" s="98">
        <f>MATCH(J7,'[1]Pay Items'!$K$1:$K$487,0)</f>
        <v>3</v>
      </c>
      <c r="L7" s="99" t="str">
        <f ca="1">CELL("format",$F7)</f>
        <v>G</v>
      </c>
      <c r="M7" s="99" t="str">
        <f ca="1">CELL("format",$G7)</f>
        <v>C2</v>
      </c>
      <c r="N7" s="99" t="str">
        <f ca="1">CELL("format",$H7)</f>
        <v>C2</v>
      </c>
      <c r="O7" s="106"/>
    </row>
    <row r="8" spans="1:16" s="73" customFormat="1" ht="30" customHeight="1">
      <c r="A8" s="70" t="s">
        <v>77</v>
      </c>
      <c r="B8" s="72" t="s">
        <v>42</v>
      </c>
      <c r="C8" s="54" t="s">
        <v>79</v>
      </c>
      <c r="D8" s="55" t="s">
        <v>80</v>
      </c>
      <c r="E8" s="56" t="s">
        <v>43</v>
      </c>
      <c r="F8" s="57">
        <v>120</v>
      </c>
      <c r="G8" s="58"/>
      <c r="H8" s="59">
        <f>ROUND(G8*F8,2)</f>
        <v>0</v>
      </c>
      <c r="I8" s="96">
        <f aca="true" ca="1" t="shared" si="0" ref="I8:I60">IF(CELL("protect",$G8)=1,"LOCKED","")</f>
      </c>
      <c r="J8" s="97" t="str">
        <f aca="true" t="shared" si="1" ref="J8:J60">CLEAN(CONCATENATE(TRIM($A8),TRIM($C8),TRIM($D8),TRIM($E8)))</f>
        <v>A003ExcavationCW 3110-R12m³</v>
      </c>
      <c r="K8" s="98">
        <f>MATCH(J8,'[1]Pay Items'!$K$1:$K$487,0)</f>
        <v>6</v>
      </c>
      <c r="L8" s="99" t="str">
        <f aca="true" ca="1" t="shared" si="2" ref="L8:L60">CELL("format",$F8)</f>
        <v>F0</v>
      </c>
      <c r="M8" s="99" t="str">
        <f aca="true" ca="1" t="shared" si="3" ref="M8:M60">CELL("format",$G8)</f>
        <v>C2</v>
      </c>
      <c r="N8" s="99" t="str">
        <f aca="true" ca="1" t="shared" si="4" ref="N8:N60">CELL("format",$H8)</f>
        <v>C2</v>
      </c>
      <c r="O8" s="74"/>
      <c r="P8" s="74"/>
    </row>
    <row r="9" spans="1:16" s="76" customFormat="1" ht="30" customHeight="1">
      <c r="A9" s="75" t="s">
        <v>81</v>
      </c>
      <c r="B9" s="72" t="s">
        <v>44</v>
      </c>
      <c r="C9" s="54" t="s">
        <v>83</v>
      </c>
      <c r="D9" s="55" t="s">
        <v>80</v>
      </c>
      <c r="E9" s="56" t="s">
        <v>45</v>
      </c>
      <c r="F9" s="57">
        <v>2200</v>
      </c>
      <c r="G9" s="58"/>
      <c r="H9" s="59">
        <f>ROUND(G9*F9,2)</f>
        <v>0</v>
      </c>
      <c r="I9" s="96">
        <f ca="1" t="shared" si="0"/>
      </c>
      <c r="J9" s="97" t="str">
        <f t="shared" si="1"/>
        <v>A004Sub-Grade CompactionCW 3110-R12m²</v>
      </c>
      <c r="K9" s="98">
        <f>MATCH(J9,'[1]Pay Items'!$K$1:$K$487,0)</f>
        <v>7</v>
      </c>
      <c r="L9" s="99" t="str">
        <f ca="1" t="shared" si="2"/>
        <v>F0</v>
      </c>
      <c r="M9" s="99" t="str">
        <f ca="1" t="shared" si="3"/>
        <v>C2</v>
      </c>
      <c r="N9" s="99" t="str">
        <f ca="1" t="shared" si="4"/>
        <v>C2</v>
      </c>
      <c r="O9" s="74"/>
      <c r="P9" s="74"/>
    </row>
    <row r="10" spans="1:16" s="73" customFormat="1" ht="32.25" customHeight="1">
      <c r="A10" s="75" t="s">
        <v>84</v>
      </c>
      <c r="B10" s="72" t="s">
        <v>78</v>
      </c>
      <c r="C10" s="54" t="s">
        <v>86</v>
      </c>
      <c r="D10" s="55" t="s">
        <v>80</v>
      </c>
      <c r="E10" s="56"/>
      <c r="F10" s="57"/>
      <c r="G10" s="77"/>
      <c r="H10" s="59"/>
      <c r="I10" s="96" t="str">
        <f ca="1" t="shared" si="0"/>
        <v>LOCKED</v>
      </c>
      <c r="J10" s="97" t="str">
        <f t="shared" si="1"/>
        <v>A007Crushed Sub-base MaterialCW 3110-R12</v>
      </c>
      <c r="K10" s="98">
        <f>MATCH(J10,'[1]Pay Items'!$K$1:$K$487,0)</f>
        <v>10</v>
      </c>
      <c r="L10" s="99" t="str">
        <f ca="1" t="shared" si="2"/>
        <v>F0</v>
      </c>
      <c r="M10" s="99" t="str">
        <f ca="1" t="shared" si="3"/>
        <v>G</v>
      </c>
      <c r="N10" s="99" t="str">
        <f ca="1" t="shared" si="4"/>
        <v>C2</v>
      </c>
      <c r="O10" s="74"/>
      <c r="P10" s="74"/>
    </row>
    <row r="11" spans="1:16" s="73" customFormat="1" ht="30" customHeight="1">
      <c r="A11" s="70" t="s">
        <v>87</v>
      </c>
      <c r="B11" s="53" t="s">
        <v>46</v>
      </c>
      <c r="C11" s="54" t="s">
        <v>88</v>
      </c>
      <c r="D11" s="55" t="s">
        <v>2</v>
      </c>
      <c r="E11" s="56" t="s">
        <v>47</v>
      </c>
      <c r="F11" s="57">
        <v>500</v>
      </c>
      <c r="G11" s="58"/>
      <c r="H11" s="59">
        <f aca="true" t="shared" si="5" ref="H11:H16">ROUND(G11*F11,2)</f>
        <v>0</v>
      </c>
      <c r="I11" s="96">
        <f ca="1" t="shared" si="0"/>
      </c>
      <c r="J11" s="97" t="str">
        <f t="shared" si="1"/>
        <v>A00850 mm - Limestonetonne</v>
      </c>
      <c r="K11" s="98">
        <f>MATCH(J11,'[1]Pay Items'!$K$1:$K$487,0)</f>
        <v>11</v>
      </c>
      <c r="L11" s="99" t="str">
        <f ca="1" t="shared" si="2"/>
        <v>F0</v>
      </c>
      <c r="M11" s="99" t="str">
        <f ca="1" t="shared" si="3"/>
        <v>C2</v>
      </c>
      <c r="N11" s="99" t="str">
        <f ca="1" t="shared" si="4"/>
        <v>C2</v>
      </c>
      <c r="O11" s="74"/>
      <c r="P11" s="74"/>
    </row>
    <row r="12" spans="1:16" s="73" customFormat="1" ht="43.5" customHeight="1">
      <c r="A12" s="75" t="s">
        <v>48</v>
      </c>
      <c r="B12" s="72" t="s">
        <v>82</v>
      </c>
      <c r="C12" s="54" t="s">
        <v>49</v>
      </c>
      <c r="D12" s="55" t="s">
        <v>80</v>
      </c>
      <c r="E12" s="56" t="s">
        <v>43</v>
      </c>
      <c r="F12" s="57">
        <v>125</v>
      </c>
      <c r="G12" s="58"/>
      <c r="H12" s="59">
        <f t="shared" si="5"/>
        <v>0</v>
      </c>
      <c r="I12" s="96">
        <f ca="1" t="shared" si="0"/>
      </c>
      <c r="J12" s="97" t="str">
        <f t="shared" si="1"/>
        <v>A010Supplying and Placing Base Course MaterialCW 3110-R12m³</v>
      </c>
      <c r="K12" s="98" t="e">
        <f>MATCH(J12,'[1]Pay Items'!$K$1:$K$487,0)</f>
        <v>#N/A</v>
      </c>
      <c r="L12" s="99" t="str">
        <f ca="1" t="shared" si="2"/>
        <v>F0</v>
      </c>
      <c r="M12" s="99" t="str">
        <f ca="1" t="shared" si="3"/>
        <v>C2</v>
      </c>
      <c r="N12" s="99" t="str">
        <f ca="1" t="shared" si="4"/>
        <v>C2</v>
      </c>
      <c r="O12" s="74"/>
      <c r="P12" s="74"/>
    </row>
    <row r="13" spans="1:16" s="76" customFormat="1" ht="30" customHeight="1">
      <c r="A13" s="70" t="s">
        <v>50</v>
      </c>
      <c r="B13" s="72" t="s">
        <v>152</v>
      </c>
      <c r="C13" s="54" t="s">
        <v>51</v>
      </c>
      <c r="D13" s="55" t="s">
        <v>80</v>
      </c>
      <c r="E13" s="56" t="s">
        <v>45</v>
      </c>
      <c r="F13" s="57">
        <v>2400</v>
      </c>
      <c r="G13" s="58"/>
      <c r="H13" s="59">
        <f t="shared" si="5"/>
        <v>0</v>
      </c>
      <c r="I13" s="96">
        <f ca="1" t="shared" si="0"/>
      </c>
      <c r="J13" s="97" t="str">
        <f t="shared" si="1"/>
        <v>A012Grading of BoulevardsCW 3110-R12m²</v>
      </c>
      <c r="K13" s="98">
        <f>MATCH(J13,'[1]Pay Items'!$K$1:$K$487,0)</f>
        <v>20</v>
      </c>
      <c r="L13" s="99" t="str">
        <f ca="1" t="shared" si="2"/>
        <v>F0</v>
      </c>
      <c r="M13" s="99" t="str">
        <f ca="1" t="shared" si="3"/>
        <v>C2</v>
      </c>
      <c r="N13" s="99" t="str">
        <f ca="1" t="shared" si="4"/>
        <v>C2</v>
      </c>
      <c r="O13" s="74"/>
      <c r="P13" s="74"/>
    </row>
    <row r="14" spans="1:16" s="76" customFormat="1" ht="30" customHeight="1">
      <c r="A14" s="75" t="s">
        <v>91</v>
      </c>
      <c r="B14" s="72" t="s">
        <v>153</v>
      </c>
      <c r="C14" s="54" t="s">
        <v>93</v>
      </c>
      <c r="D14" s="55" t="s">
        <v>94</v>
      </c>
      <c r="E14" s="56" t="s">
        <v>45</v>
      </c>
      <c r="F14" s="57">
        <v>2400</v>
      </c>
      <c r="G14" s="58"/>
      <c r="H14" s="59">
        <f t="shared" si="5"/>
        <v>0</v>
      </c>
      <c r="I14" s="96">
        <f ca="1" t="shared" si="0"/>
      </c>
      <c r="J14" s="97" t="str">
        <f t="shared" si="1"/>
        <v>A013Ditch GradingCW 3110-R12m²</v>
      </c>
      <c r="K14" s="98">
        <f>MATCH(J14,'[1]Pay Items'!$K$1:$K$487,0)</f>
        <v>21</v>
      </c>
      <c r="L14" s="99" t="str">
        <f ca="1" t="shared" si="2"/>
        <v>F0</v>
      </c>
      <c r="M14" s="99" t="str">
        <f ca="1" t="shared" si="3"/>
        <v>C2</v>
      </c>
      <c r="N14" s="99" t="str">
        <f ca="1" t="shared" si="4"/>
        <v>C2</v>
      </c>
      <c r="O14" s="74"/>
      <c r="P14" s="74"/>
    </row>
    <row r="15" spans="1:16" s="76" customFormat="1" ht="43.5" customHeight="1">
      <c r="A15" s="75" t="s">
        <v>95</v>
      </c>
      <c r="B15" s="72" t="s">
        <v>85</v>
      </c>
      <c r="C15" s="54" t="s">
        <v>96</v>
      </c>
      <c r="D15" s="55" t="s">
        <v>97</v>
      </c>
      <c r="E15" s="56" t="s">
        <v>45</v>
      </c>
      <c r="F15" s="57">
        <v>1500</v>
      </c>
      <c r="G15" s="58"/>
      <c r="H15" s="59">
        <f t="shared" si="5"/>
        <v>0</v>
      </c>
      <c r="I15" s="96">
        <f ca="1" t="shared" si="0"/>
      </c>
      <c r="J15" s="97" t="str">
        <f t="shared" si="1"/>
        <v>A022Separation Geotextile FabricCW 3130-R2m²</v>
      </c>
      <c r="K15" s="98">
        <f>MATCH(J15,'[1]Pay Items'!$K$1:$K$487,0)</f>
        <v>30</v>
      </c>
      <c r="L15" s="99" t="str">
        <f ca="1" t="shared" si="2"/>
        <v>F0</v>
      </c>
      <c r="M15" s="99" t="str">
        <f ca="1" t="shared" si="3"/>
        <v>C2</v>
      </c>
      <c r="N15" s="99" t="str">
        <f ca="1" t="shared" si="4"/>
        <v>C2</v>
      </c>
      <c r="O15" s="74"/>
      <c r="P15" s="74"/>
    </row>
    <row r="16" spans="1:16" s="76" customFormat="1" ht="43.5" customHeight="1">
      <c r="A16" s="75" t="s">
        <v>98</v>
      </c>
      <c r="B16" s="72" t="s">
        <v>154</v>
      </c>
      <c r="C16" s="54" t="s">
        <v>99</v>
      </c>
      <c r="D16" s="55" t="s">
        <v>100</v>
      </c>
      <c r="E16" s="56" t="s">
        <v>43</v>
      </c>
      <c r="F16" s="57">
        <v>350</v>
      </c>
      <c r="G16" s="58"/>
      <c r="H16" s="59">
        <f t="shared" si="5"/>
        <v>0</v>
      </c>
      <c r="I16" s="96">
        <f ca="1" t="shared" si="0"/>
      </c>
      <c r="J16" s="97" t="str">
        <f t="shared" si="1"/>
        <v>A028Common Excavation- Suitable site materialCW 3170-R3m³</v>
      </c>
      <c r="K16" s="98">
        <f>MATCH(J16,'[1]Pay Items'!$K$1:$K$487,0)</f>
        <v>37</v>
      </c>
      <c r="L16" s="99" t="str">
        <f ca="1" t="shared" si="2"/>
        <v>F0</v>
      </c>
      <c r="M16" s="99" t="str">
        <f ca="1" t="shared" si="3"/>
        <v>C2</v>
      </c>
      <c r="N16" s="99" t="str">
        <f ca="1" t="shared" si="4"/>
        <v>C2</v>
      </c>
      <c r="O16" s="74"/>
      <c r="P16" s="74"/>
    </row>
    <row r="17" spans="1:16" s="76" customFormat="1" ht="30" customHeight="1">
      <c r="A17" s="70" t="s">
        <v>101</v>
      </c>
      <c r="B17" s="72" t="s">
        <v>89</v>
      </c>
      <c r="C17" s="54" t="s">
        <v>102</v>
      </c>
      <c r="D17" s="55" t="s">
        <v>100</v>
      </c>
      <c r="E17" s="56"/>
      <c r="F17" s="57"/>
      <c r="G17" s="77"/>
      <c r="H17" s="59"/>
      <c r="I17" s="96" t="str">
        <f ca="1" t="shared" si="0"/>
        <v>LOCKED</v>
      </c>
      <c r="J17" s="97" t="str">
        <f t="shared" si="1"/>
        <v>A030Fill MaterialCW 3170-R3</v>
      </c>
      <c r="K17" s="98">
        <f>MATCH(J17,'[1]Pay Items'!$K$1:$K$487,0)</f>
        <v>39</v>
      </c>
      <c r="L17" s="99" t="str">
        <f ca="1" t="shared" si="2"/>
        <v>F0</v>
      </c>
      <c r="M17" s="99" t="str">
        <f ca="1" t="shared" si="3"/>
        <v>G</v>
      </c>
      <c r="N17" s="99" t="str">
        <f ca="1" t="shared" si="4"/>
        <v>C2</v>
      </c>
      <c r="O17" s="74"/>
      <c r="P17" s="74"/>
    </row>
    <row r="18" spans="1:16" s="76" customFormat="1" ht="43.5" customHeight="1">
      <c r="A18" s="70" t="s">
        <v>103</v>
      </c>
      <c r="B18" s="53" t="s">
        <v>46</v>
      </c>
      <c r="C18" s="54" t="s">
        <v>104</v>
      </c>
      <c r="D18" s="78"/>
      <c r="E18" s="56" t="s">
        <v>43</v>
      </c>
      <c r="F18" s="79">
        <v>200</v>
      </c>
      <c r="G18" s="58"/>
      <c r="H18" s="59">
        <f>ROUND(G18*F18,2)</f>
        <v>0</v>
      </c>
      <c r="I18" s="96">
        <f ca="1" t="shared" si="0"/>
      </c>
      <c r="J18" s="97" t="str">
        <f t="shared" si="1"/>
        <v>A033Supplying and Placing Imported Materialm³</v>
      </c>
      <c r="K18" s="98">
        <f>MATCH(J18,'[1]Pay Items'!$K$1:$K$487,0)</f>
        <v>42</v>
      </c>
      <c r="L18" s="99" t="str">
        <f ca="1" t="shared" si="2"/>
        <v>F0</v>
      </c>
      <c r="M18" s="99" t="str">
        <f ca="1" t="shared" si="3"/>
        <v>C2</v>
      </c>
      <c r="N18" s="99" t="str">
        <f ca="1" t="shared" si="4"/>
        <v>C2</v>
      </c>
      <c r="O18" s="74"/>
      <c r="P18" s="74"/>
    </row>
    <row r="19" spans="1:14" s="66" customFormat="1" ht="36" customHeight="1">
      <c r="A19" s="17"/>
      <c r="B19" s="94"/>
      <c r="C19" s="30" t="s">
        <v>53</v>
      </c>
      <c r="D19" s="9"/>
      <c r="E19" s="7"/>
      <c r="F19" s="7"/>
      <c r="G19" s="17"/>
      <c r="H19" s="20"/>
      <c r="I19" s="96" t="str">
        <f ca="1" t="shared" si="0"/>
        <v>LOCKED</v>
      </c>
      <c r="J19" s="97" t="str">
        <f t="shared" si="1"/>
        <v>ROADWORKS - REMOVALS/RENEWALS</v>
      </c>
      <c r="K19" s="98" t="e">
        <f>MATCH(J19,'[1]Pay Items'!$K$1:$K$487,0)</f>
        <v>#N/A</v>
      </c>
      <c r="L19" s="99" t="str">
        <f ca="1" t="shared" si="2"/>
        <v>G</v>
      </c>
      <c r="M19" s="99" t="str">
        <f ca="1" t="shared" si="3"/>
        <v>C2</v>
      </c>
      <c r="N19" s="99" t="str">
        <f ca="1" t="shared" si="4"/>
        <v>C2</v>
      </c>
    </row>
    <row r="20" spans="1:16" s="73" customFormat="1" ht="43.5" customHeight="1">
      <c r="A20" s="67" t="s">
        <v>105</v>
      </c>
      <c r="B20" s="72" t="s">
        <v>155</v>
      </c>
      <c r="C20" s="54" t="s">
        <v>106</v>
      </c>
      <c r="D20" s="55" t="s">
        <v>107</v>
      </c>
      <c r="E20" s="56"/>
      <c r="F20" s="57"/>
      <c r="G20" s="77"/>
      <c r="H20" s="59"/>
      <c r="I20" s="96" t="str">
        <f ca="1" t="shared" si="0"/>
        <v>LOCKED</v>
      </c>
      <c r="J20" s="97" t="str">
        <f t="shared" si="1"/>
        <v>B100rMiscellaneous Concrete Slab RemovalCW 3235-R7</v>
      </c>
      <c r="K20" s="98">
        <f>MATCH(J20,'[1]Pay Items'!$K$1:$K$487,0)</f>
        <v>145</v>
      </c>
      <c r="L20" s="99" t="str">
        <f ca="1" t="shared" si="2"/>
        <v>F0</v>
      </c>
      <c r="M20" s="99" t="str">
        <f ca="1" t="shared" si="3"/>
        <v>G</v>
      </c>
      <c r="N20" s="99" t="str">
        <f ca="1" t="shared" si="4"/>
        <v>C2</v>
      </c>
      <c r="O20" s="74"/>
      <c r="P20" s="74"/>
    </row>
    <row r="21" spans="1:16" s="76" customFormat="1" ht="30" customHeight="1">
      <c r="A21" s="67" t="s">
        <v>108</v>
      </c>
      <c r="B21" s="53" t="s">
        <v>46</v>
      </c>
      <c r="C21" s="54" t="s">
        <v>109</v>
      </c>
      <c r="D21" s="55" t="s">
        <v>2</v>
      </c>
      <c r="E21" s="56" t="s">
        <v>45</v>
      </c>
      <c r="F21" s="57">
        <v>80</v>
      </c>
      <c r="G21" s="58"/>
      <c r="H21" s="59">
        <f>ROUND(G21*F21,2)</f>
        <v>0</v>
      </c>
      <c r="I21" s="96">
        <f ca="1" t="shared" si="0"/>
      </c>
      <c r="J21" s="97" t="str">
        <f t="shared" si="1"/>
        <v>B102rMonolithic Median Slabm²</v>
      </c>
      <c r="K21" s="98">
        <f>MATCH(J21,'[1]Pay Items'!$K$1:$K$487,0)</f>
        <v>147</v>
      </c>
      <c r="L21" s="99" t="str">
        <f ca="1" t="shared" si="2"/>
        <v>F0</v>
      </c>
      <c r="M21" s="99" t="str">
        <f ca="1" t="shared" si="3"/>
        <v>C2</v>
      </c>
      <c r="N21" s="99" t="str">
        <f ca="1" t="shared" si="4"/>
        <v>C2</v>
      </c>
      <c r="O21" s="74"/>
      <c r="P21" s="74"/>
    </row>
    <row r="22" spans="1:16" s="76" customFormat="1" ht="30" customHeight="1">
      <c r="A22" s="67" t="s">
        <v>110</v>
      </c>
      <c r="B22" s="53" t="s">
        <v>54</v>
      </c>
      <c r="C22" s="54" t="s">
        <v>55</v>
      </c>
      <c r="D22" s="55" t="s">
        <v>2</v>
      </c>
      <c r="E22" s="56" t="s">
        <v>45</v>
      </c>
      <c r="F22" s="57">
        <v>45</v>
      </c>
      <c r="G22" s="58"/>
      <c r="H22" s="59">
        <f>ROUND(G22*F22,2)</f>
        <v>0</v>
      </c>
      <c r="I22" s="96">
        <f ca="1" t="shared" si="0"/>
      </c>
      <c r="J22" s="97" t="str">
        <f t="shared" si="1"/>
        <v>B104rSidewalkm²</v>
      </c>
      <c r="K22" s="98">
        <f>MATCH(J22,'[1]Pay Items'!$K$1:$K$487,0)</f>
        <v>149</v>
      </c>
      <c r="L22" s="99" t="str">
        <f ca="1" t="shared" si="2"/>
        <v>F0</v>
      </c>
      <c r="M22" s="99" t="str">
        <f ca="1" t="shared" si="3"/>
        <v>C2</v>
      </c>
      <c r="N22" s="99" t="str">
        <f ca="1" t="shared" si="4"/>
        <v>C2</v>
      </c>
      <c r="O22" s="74"/>
      <c r="P22" s="74"/>
    </row>
    <row r="23" spans="1:16" s="73" customFormat="1" ht="43.5" customHeight="1">
      <c r="A23" s="67" t="s">
        <v>111</v>
      </c>
      <c r="B23" s="72" t="s">
        <v>90</v>
      </c>
      <c r="C23" s="54" t="s">
        <v>112</v>
      </c>
      <c r="D23" s="55" t="s">
        <v>107</v>
      </c>
      <c r="E23" s="56"/>
      <c r="F23" s="57"/>
      <c r="G23" s="77"/>
      <c r="H23" s="59"/>
      <c r="I23" s="96" t="str">
        <f ca="1" t="shared" si="0"/>
        <v>LOCKED</v>
      </c>
      <c r="J23" s="97" t="str">
        <f t="shared" si="1"/>
        <v>B107iMiscellaneous Concrete Slab InstallationCW 3235-R7</v>
      </c>
      <c r="K23" s="98">
        <f>MATCH(J23,'[1]Pay Items'!$K$1:$K$487,0)</f>
        <v>152</v>
      </c>
      <c r="L23" s="99" t="str">
        <f ca="1" t="shared" si="2"/>
        <v>F0</v>
      </c>
      <c r="M23" s="99" t="str">
        <f ca="1" t="shared" si="3"/>
        <v>G</v>
      </c>
      <c r="N23" s="99" t="str">
        <f ca="1" t="shared" si="4"/>
        <v>C2</v>
      </c>
      <c r="O23" s="74"/>
      <c r="P23" s="74"/>
    </row>
    <row r="24" spans="1:16" s="76" customFormat="1" ht="30" customHeight="1">
      <c r="A24" s="67" t="s">
        <v>113</v>
      </c>
      <c r="B24" s="53" t="s">
        <v>46</v>
      </c>
      <c r="C24" s="54" t="s">
        <v>109</v>
      </c>
      <c r="D24" s="55" t="s">
        <v>114</v>
      </c>
      <c r="E24" s="56" t="s">
        <v>45</v>
      </c>
      <c r="F24" s="57">
        <v>50</v>
      </c>
      <c r="G24" s="58"/>
      <c r="H24" s="59">
        <f>ROUND(G24*F24,2)</f>
        <v>0</v>
      </c>
      <c r="I24" s="96">
        <f ca="1" t="shared" si="0"/>
      </c>
      <c r="J24" s="97" t="str">
        <f t="shared" si="1"/>
        <v>B109iMonolithic Median SlabSD-226Am²</v>
      </c>
      <c r="K24" s="98">
        <f>MATCH(J24,'[1]Pay Items'!$K$1:$K$487,0)</f>
        <v>154</v>
      </c>
      <c r="L24" s="99" t="str">
        <f ca="1" t="shared" si="2"/>
        <v>F0</v>
      </c>
      <c r="M24" s="99" t="str">
        <f ca="1" t="shared" si="3"/>
        <v>C2</v>
      </c>
      <c r="N24" s="99" t="str">
        <f ca="1" t="shared" si="4"/>
        <v>C2</v>
      </c>
      <c r="O24" s="74"/>
      <c r="P24" s="74"/>
    </row>
    <row r="25" spans="1:16" s="76" customFormat="1" ht="30" customHeight="1">
      <c r="A25" s="67" t="s">
        <v>115</v>
      </c>
      <c r="B25" s="53" t="s">
        <v>54</v>
      </c>
      <c r="C25" s="54" t="s">
        <v>55</v>
      </c>
      <c r="D25" s="55" t="s">
        <v>56</v>
      </c>
      <c r="E25" s="56" t="s">
        <v>45</v>
      </c>
      <c r="F25" s="57">
        <v>515</v>
      </c>
      <c r="G25" s="58"/>
      <c r="H25" s="59">
        <f>ROUND(G25*F25,2)</f>
        <v>0</v>
      </c>
      <c r="I25" s="96">
        <f ca="1" t="shared" si="0"/>
      </c>
      <c r="J25" s="97" t="str">
        <f t="shared" si="1"/>
        <v>B111iSidewalkSD-228Am²</v>
      </c>
      <c r="K25" s="98">
        <f>MATCH(J25,'[1]Pay Items'!$K$1:$K$487,0)</f>
        <v>156</v>
      </c>
      <c r="L25" s="99" t="str">
        <f ca="1" t="shared" si="2"/>
        <v>F0</v>
      </c>
      <c r="M25" s="99" t="str">
        <f ca="1" t="shared" si="3"/>
        <v>C2</v>
      </c>
      <c r="N25" s="99" t="str">
        <f ca="1" t="shared" si="4"/>
        <v>C2</v>
      </c>
      <c r="O25" s="74"/>
      <c r="P25" s="74"/>
    </row>
    <row r="26" spans="1:16" s="76" customFormat="1" ht="30" customHeight="1">
      <c r="A26" s="67"/>
      <c r="B26" s="72" t="s">
        <v>92</v>
      </c>
      <c r="C26" s="54" t="s">
        <v>183</v>
      </c>
      <c r="D26" s="55" t="s">
        <v>174</v>
      </c>
      <c r="E26" s="56" t="s">
        <v>159</v>
      </c>
      <c r="F26" s="57">
        <v>16</v>
      </c>
      <c r="G26" s="58"/>
      <c r="H26" s="59">
        <f>ROUND(G26*F26,2)</f>
        <v>0</v>
      </c>
      <c r="I26" s="96">
        <f ca="1" t="shared" si="0"/>
      </c>
      <c r="J26" s="97" t="str">
        <f t="shared" si="1"/>
        <v>Detectable Warning Surface TilesE12ea.</v>
      </c>
      <c r="K26" s="98" t="e">
        <f>MATCH(J26,'[1]Pay Items'!$K$1:$K$487,0)</f>
        <v>#N/A</v>
      </c>
      <c r="L26" s="99" t="str">
        <f ca="1" t="shared" si="2"/>
        <v>F0</v>
      </c>
      <c r="M26" s="99" t="str">
        <f ca="1" t="shared" si="3"/>
        <v>C2</v>
      </c>
      <c r="N26" s="99" t="str">
        <f ca="1" t="shared" si="4"/>
        <v>C2</v>
      </c>
      <c r="O26" s="74"/>
      <c r="P26" s="74"/>
    </row>
    <row r="27" spans="1:16" s="73" customFormat="1" ht="30" customHeight="1">
      <c r="A27" s="67" t="s">
        <v>116</v>
      </c>
      <c r="B27" s="72" t="s">
        <v>160</v>
      </c>
      <c r="C27" s="54" t="s">
        <v>117</v>
      </c>
      <c r="D27" s="55" t="s">
        <v>118</v>
      </c>
      <c r="E27" s="56"/>
      <c r="F27" s="57"/>
      <c r="G27" s="77"/>
      <c r="H27" s="59"/>
      <c r="I27" s="96" t="str">
        <f ca="1" t="shared" si="0"/>
        <v>LOCKED</v>
      </c>
      <c r="J27" s="97" t="str">
        <f t="shared" si="1"/>
        <v>B126rConcrete Curb RemovalCW 3240-R8</v>
      </c>
      <c r="K27" s="98">
        <f>MATCH(J27,'[1]Pay Items'!$K$1:$K$487,0)</f>
        <v>172</v>
      </c>
      <c r="L27" s="99" t="str">
        <f ca="1" t="shared" si="2"/>
        <v>F0</v>
      </c>
      <c r="M27" s="99" t="str">
        <f ca="1" t="shared" si="3"/>
        <v>G</v>
      </c>
      <c r="N27" s="99" t="str">
        <f ca="1" t="shared" si="4"/>
        <v>C2</v>
      </c>
      <c r="O27" s="74"/>
      <c r="P27" s="74"/>
    </row>
    <row r="28" spans="1:16" s="76" customFormat="1" ht="30" customHeight="1">
      <c r="A28" s="67" t="s">
        <v>119</v>
      </c>
      <c r="B28" s="53" t="s">
        <v>46</v>
      </c>
      <c r="C28" s="54" t="s">
        <v>158</v>
      </c>
      <c r="D28" s="55" t="s">
        <v>2</v>
      </c>
      <c r="E28" s="56" t="s">
        <v>57</v>
      </c>
      <c r="F28" s="57">
        <v>20</v>
      </c>
      <c r="G28" s="58"/>
      <c r="H28" s="59">
        <f>ROUND(G28*F28,2)</f>
        <v>0</v>
      </c>
      <c r="I28" s="96">
        <f ca="1" t="shared" si="0"/>
      </c>
      <c r="J28" s="97" t="str">
        <f t="shared" si="1"/>
        <v>B127rBarrier - Integral 150mm heightm</v>
      </c>
      <c r="K28" s="98" t="e">
        <f>MATCH(J28,'[1]Pay Items'!$K$1:$K$487,0)</f>
        <v>#N/A</v>
      </c>
      <c r="L28" s="99" t="str">
        <f ca="1" t="shared" si="2"/>
        <v>F0</v>
      </c>
      <c r="M28" s="99" t="str">
        <f ca="1" t="shared" si="3"/>
        <v>C2</v>
      </c>
      <c r="N28" s="99" t="str">
        <f ca="1" t="shared" si="4"/>
        <v>C2</v>
      </c>
      <c r="O28" s="74"/>
      <c r="P28" s="74"/>
    </row>
    <row r="29" spans="1:16" s="76" customFormat="1" ht="30" customHeight="1">
      <c r="A29" s="67" t="s">
        <v>120</v>
      </c>
      <c r="B29" s="53" t="s">
        <v>54</v>
      </c>
      <c r="C29" s="54" t="s">
        <v>121</v>
      </c>
      <c r="D29" s="55" t="s">
        <v>2</v>
      </c>
      <c r="E29" s="56" t="s">
        <v>57</v>
      </c>
      <c r="F29" s="57">
        <v>75</v>
      </c>
      <c r="G29" s="58"/>
      <c r="H29" s="59">
        <f>ROUND(G29*F29,2)</f>
        <v>0</v>
      </c>
      <c r="I29" s="96">
        <f ca="1" t="shared" si="0"/>
      </c>
      <c r="J29" s="97" t="str">
        <f t="shared" si="1"/>
        <v>B132rCurb Rampm</v>
      </c>
      <c r="K29" s="98">
        <f>MATCH(J29,'[1]Pay Items'!$K$1:$K$487,0)</f>
        <v>178</v>
      </c>
      <c r="L29" s="99" t="str">
        <f ca="1" t="shared" si="2"/>
        <v>F0</v>
      </c>
      <c r="M29" s="99" t="str">
        <f ca="1" t="shared" si="3"/>
        <v>C2</v>
      </c>
      <c r="N29" s="99" t="str">
        <f ca="1" t="shared" si="4"/>
        <v>C2</v>
      </c>
      <c r="O29" s="74"/>
      <c r="P29" s="74"/>
    </row>
    <row r="30" spans="1:16" s="76" customFormat="1" ht="30" customHeight="1">
      <c r="A30" s="67" t="s">
        <v>122</v>
      </c>
      <c r="B30" s="72" t="s">
        <v>161</v>
      </c>
      <c r="C30" s="54" t="s">
        <v>123</v>
      </c>
      <c r="D30" s="55" t="s">
        <v>118</v>
      </c>
      <c r="E30" s="56"/>
      <c r="F30" s="57"/>
      <c r="G30" s="77"/>
      <c r="H30" s="59"/>
      <c r="I30" s="96" t="str">
        <f ca="1" t="shared" si="0"/>
        <v>LOCKED</v>
      </c>
      <c r="J30" s="97" t="str">
        <f t="shared" si="1"/>
        <v>B135iConcrete Curb InstallationCW 3240-R8</v>
      </c>
      <c r="K30" s="98">
        <f>MATCH(J30,'[1]Pay Items'!$K$1:$K$487,0)</f>
        <v>181</v>
      </c>
      <c r="L30" s="99" t="str">
        <f ca="1" t="shared" si="2"/>
        <v>F0</v>
      </c>
      <c r="M30" s="99" t="str">
        <f ca="1" t="shared" si="3"/>
        <v>G</v>
      </c>
      <c r="N30" s="99" t="str">
        <f ca="1" t="shared" si="4"/>
        <v>C2</v>
      </c>
      <c r="O30" s="74"/>
      <c r="P30" s="74"/>
    </row>
    <row r="31" spans="1:16" s="76" customFormat="1" ht="30" customHeight="1">
      <c r="A31" s="67" t="s">
        <v>124</v>
      </c>
      <c r="B31" s="53" t="s">
        <v>46</v>
      </c>
      <c r="C31" s="54" t="s">
        <v>156</v>
      </c>
      <c r="D31" s="55" t="s">
        <v>58</v>
      </c>
      <c r="E31" s="56" t="s">
        <v>57</v>
      </c>
      <c r="F31" s="57">
        <v>20</v>
      </c>
      <c r="G31" s="58"/>
      <c r="H31" s="59">
        <f>ROUND(G31*F31,2)</f>
        <v>0</v>
      </c>
      <c r="I31" s="96">
        <f ca="1" t="shared" si="0"/>
      </c>
      <c r="J31" s="97" t="str">
        <f t="shared" si="1"/>
        <v>B137iBarrier (180mm ht, Separate)SD-203Am</v>
      </c>
      <c r="K31" s="98" t="e">
        <f>MATCH(J31,'[1]Pay Items'!$K$1:$K$487,0)</f>
        <v>#N/A</v>
      </c>
      <c r="L31" s="99" t="str">
        <f ca="1" t="shared" si="2"/>
        <v>F0</v>
      </c>
      <c r="M31" s="99" t="str">
        <f ca="1" t="shared" si="3"/>
        <v>C2</v>
      </c>
      <c r="N31" s="99" t="str">
        <f ca="1" t="shared" si="4"/>
        <v>C2</v>
      </c>
      <c r="O31" s="74"/>
      <c r="P31" s="74"/>
    </row>
    <row r="32" spans="1:16" s="76" customFormat="1" ht="30" customHeight="1">
      <c r="A32" s="67" t="s">
        <v>125</v>
      </c>
      <c r="B32" s="53" t="s">
        <v>54</v>
      </c>
      <c r="C32" s="54" t="s">
        <v>126</v>
      </c>
      <c r="D32" s="55" t="s">
        <v>127</v>
      </c>
      <c r="E32" s="56" t="s">
        <v>57</v>
      </c>
      <c r="F32" s="57">
        <v>75</v>
      </c>
      <c r="G32" s="58"/>
      <c r="H32" s="59">
        <f>ROUND(G32*F32,2)</f>
        <v>0</v>
      </c>
      <c r="I32" s="96">
        <f ca="1" t="shared" si="0"/>
      </c>
      <c r="J32" s="97" t="str">
        <f t="shared" si="1"/>
        <v>B150iCurb Ramp (10-15mm ht, Integral)SD-229A,B,Cm</v>
      </c>
      <c r="K32" s="98">
        <f>MATCH(J32,'[1]Pay Items'!$K$1:$K$487,0)</f>
        <v>196</v>
      </c>
      <c r="L32" s="99" t="str">
        <f ca="1" t="shared" si="2"/>
        <v>F0</v>
      </c>
      <c r="M32" s="99" t="str">
        <f ca="1" t="shared" si="3"/>
        <v>C2</v>
      </c>
      <c r="N32" s="99" t="str">
        <f ca="1" t="shared" si="4"/>
        <v>C2</v>
      </c>
      <c r="O32" s="74"/>
      <c r="P32" s="74"/>
    </row>
    <row r="33" spans="1:16" s="76" customFormat="1" ht="43.5" customHeight="1">
      <c r="A33" s="67" t="s">
        <v>59</v>
      </c>
      <c r="B33" s="72" t="s">
        <v>162</v>
      </c>
      <c r="C33" s="54" t="s">
        <v>60</v>
      </c>
      <c r="D33" s="55" t="s">
        <v>128</v>
      </c>
      <c r="E33" s="65"/>
      <c r="F33" s="57"/>
      <c r="G33" s="77"/>
      <c r="H33" s="59"/>
      <c r="I33" s="96" t="str">
        <f ca="1" t="shared" si="0"/>
        <v>LOCKED</v>
      </c>
      <c r="J33" s="97" t="str">
        <f t="shared" si="1"/>
        <v>B190Construction of Asphaltic Concrete OverlayCW 3410-R8</v>
      </c>
      <c r="K33" s="98">
        <f>MATCH(J33,'[1]Pay Items'!$K$1:$K$487,0)</f>
        <v>246</v>
      </c>
      <c r="L33" s="99" t="str">
        <f ca="1" t="shared" si="2"/>
        <v>F0</v>
      </c>
      <c r="M33" s="99" t="str">
        <f ca="1" t="shared" si="3"/>
        <v>G</v>
      </c>
      <c r="N33" s="99" t="str">
        <f ca="1" t="shared" si="4"/>
        <v>C2</v>
      </c>
      <c r="O33" s="74"/>
      <c r="P33" s="74"/>
    </row>
    <row r="34" spans="1:16" s="76" customFormat="1" ht="30" customHeight="1">
      <c r="A34" s="67" t="s">
        <v>67</v>
      </c>
      <c r="B34" s="53" t="s">
        <v>46</v>
      </c>
      <c r="C34" s="54" t="s">
        <v>68</v>
      </c>
      <c r="D34" s="55"/>
      <c r="E34" s="56"/>
      <c r="F34" s="57"/>
      <c r="G34" s="77"/>
      <c r="H34" s="59"/>
      <c r="I34" s="96" t="str">
        <f ca="1" t="shared" si="0"/>
        <v>LOCKED</v>
      </c>
      <c r="J34" s="97" t="str">
        <f t="shared" si="1"/>
        <v>B194Tie-ins and Approaches</v>
      </c>
      <c r="K34" s="98">
        <f>MATCH(J34,'[1]Pay Items'!$K$1:$K$487,0)</f>
        <v>250</v>
      </c>
      <c r="L34" s="99" t="str">
        <f ca="1" t="shared" si="2"/>
        <v>F0</v>
      </c>
      <c r="M34" s="99" t="str">
        <f ca="1" t="shared" si="3"/>
        <v>G</v>
      </c>
      <c r="N34" s="99" t="str">
        <f ca="1" t="shared" si="4"/>
        <v>C2</v>
      </c>
      <c r="O34" s="74"/>
      <c r="P34" s="74"/>
    </row>
    <row r="35" spans="1:16" s="76" customFormat="1" ht="30" customHeight="1">
      <c r="A35" s="67" t="s">
        <v>69</v>
      </c>
      <c r="B35" s="63" t="s">
        <v>129</v>
      </c>
      <c r="C35" s="54" t="s">
        <v>130</v>
      </c>
      <c r="D35" s="55"/>
      <c r="E35" s="56" t="s">
        <v>47</v>
      </c>
      <c r="F35" s="57">
        <v>300</v>
      </c>
      <c r="G35" s="58"/>
      <c r="H35" s="59">
        <f>ROUND(G35*F35,2)</f>
        <v>0</v>
      </c>
      <c r="I35" s="96">
        <f ca="1" t="shared" si="0"/>
      </c>
      <c r="J35" s="97" t="str">
        <f t="shared" si="1"/>
        <v>B195Type IAtonne</v>
      </c>
      <c r="K35" s="98">
        <f>MATCH(J35,'[1]Pay Items'!$K$1:$K$487,0)</f>
        <v>251</v>
      </c>
      <c r="L35" s="99" t="str">
        <f ca="1" t="shared" si="2"/>
        <v>F0</v>
      </c>
      <c r="M35" s="99" t="str">
        <f ca="1" t="shared" si="3"/>
        <v>C2</v>
      </c>
      <c r="N35" s="99" t="str">
        <f ca="1" t="shared" si="4"/>
        <v>C2</v>
      </c>
      <c r="O35" s="74"/>
      <c r="P35" s="74"/>
    </row>
    <row r="36" spans="1:16" s="92" customFormat="1" ht="36" customHeight="1">
      <c r="A36" s="90"/>
      <c r="B36" s="60"/>
      <c r="C36" s="68" t="s">
        <v>15</v>
      </c>
      <c r="D36" s="91"/>
      <c r="E36" s="91"/>
      <c r="F36" s="91"/>
      <c r="G36" s="77"/>
      <c r="H36" s="62"/>
      <c r="I36" s="96" t="str">
        <f ca="1" t="shared" si="0"/>
        <v>LOCKED</v>
      </c>
      <c r="J36" s="97" t="str">
        <f t="shared" si="1"/>
        <v>JOINT AND CRACK SEALING</v>
      </c>
      <c r="K36" s="98">
        <f>MATCH(J36,'[1]Pay Items'!$K$1:$K$487,0)</f>
        <v>338</v>
      </c>
      <c r="L36" s="99" t="str">
        <f ca="1" t="shared" si="2"/>
        <v>F0</v>
      </c>
      <c r="M36" s="99" t="str">
        <f ca="1" t="shared" si="3"/>
        <v>G</v>
      </c>
      <c r="N36" s="99" t="str">
        <f ca="1" t="shared" si="4"/>
        <v>F2</v>
      </c>
      <c r="O36" s="93"/>
      <c r="P36" s="93"/>
    </row>
    <row r="37" spans="1:16" s="92" customFormat="1" ht="30" customHeight="1">
      <c r="A37" s="70" t="s">
        <v>61</v>
      </c>
      <c r="B37" s="72" t="s">
        <v>163</v>
      </c>
      <c r="C37" s="54" t="s">
        <v>62</v>
      </c>
      <c r="D37" s="55" t="s">
        <v>131</v>
      </c>
      <c r="E37" s="56" t="s">
        <v>57</v>
      </c>
      <c r="F37" s="64">
        <v>100</v>
      </c>
      <c r="G37" s="58"/>
      <c r="H37" s="59">
        <f>ROUND(G37*F37,2)</f>
        <v>0</v>
      </c>
      <c r="I37" s="96">
        <f ca="1" t="shared" si="0"/>
      </c>
      <c r="J37" s="97" t="str">
        <f t="shared" si="1"/>
        <v>D006Reflective Crack MaintenanceCW 3250-R7m</v>
      </c>
      <c r="K37" s="98">
        <f>MATCH(J37,'[1]Pay Items'!$K$1:$K$487,0)</f>
        <v>344</v>
      </c>
      <c r="L37" s="99" t="str">
        <f ca="1" t="shared" si="2"/>
        <v>F0</v>
      </c>
      <c r="M37" s="99" t="str">
        <f ca="1" t="shared" si="3"/>
        <v>C2</v>
      </c>
      <c r="N37" s="99" t="str">
        <f ca="1" t="shared" si="4"/>
        <v>C2</v>
      </c>
      <c r="O37" s="93"/>
      <c r="P37" s="93"/>
    </row>
    <row r="38" spans="1:16" s="73" customFormat="1" ht="48" customHeight="1">
      <c r="A38" s="90"/>
      <c r="B38" s="60"/>
      <c r="C38" s="61" t="s">
        <v>16</v>
      </c>
      <c r="D38" s="91"/>
      <c r="E38" s="91"/>
      <c r="F38" s="91"/>
      <c r="G38" s="77"/>
      <c r="H38" s="62"/>
      <c r="I38" s="96" t="str">
        <f ca="1" t="shared" si="0"/>
        <v>LOCKED</v>
      </c>
      <c r="J38" s="97" t="str">
        <f t="shared" si="1"/>
        <v>ASSOCIATED DRAINAGE AND UNDERGROUND WORKS</v>
      </c>
      <c r="K38" s="98">
        <f>MATCH(J38,'[1]Pay Items'!$K$1:$K$487,0)</f>
        <v>346</v>
      </c>
      <c r="L38" s="99" t="str">
        <f ca="1" t="shared" si="2"/>
        <v>F0</v>
      </c>
      <c r="M38" s="99" t="str">
        <f ca="1" t="shared" si="3"/>
        <v>G</v>
      </c>
      <c r="N38" s="99" t="str">
        <f ca="1" t="shared" si="4"/>
        <v>F2</v>
      </c>
      <c r="O38" s="74"/>
      <c r="P38" s="74"/>
    </row>
    <row r="39" spans="1:16" s="80" customFormat="1" ht="30" customHeight="1">
      <c r="A39" s="70" t="s">
        <v>132</v>
      </c>
      <c r="B39" s="72" t="s">
        <v>164</v>
      </c>
      <c r="C39" s="54" t="s">
        <v>133</v>
      </c>
      <c r="D39" s="55" t="s">
        <v>134</v>
      </c>
      <c r="E39" s="56" t="s">
        <v>57</v>
      </c>
      <c r="F39" s="64">
        <v>5</v>
      </c>
      <c r="G39" s="58"/>
      <c r="H39" s="59">
        <f>ROUND(G39*F39,2)</f>
        <v>0</v>
      </c>
      <c r="I39" s="96">
        <f ca="1" t="shared" si="0"/>
      </c>
      <c r="J39" s="97" t="str">
        <f t="shared" si="1"/>
        <v>E012Drainage Connection PipeCW 2130-R11m</v>
      </c>
      <c r="K39" s="98">
        <f>MATCH(J39,'[1]Pay Items'!$K$1:$K$487,0)</f>
        <v>363</v>
      </c>
      <c r="L39" s="99" t="str">
        <f ca="1" t="shared" si="2"/>
        <v>F0</v>
      </c>
      <c r="M39" s="99" t="str">
        <f ca="1" t="shared" si="3"/>
        <v>C2</v>
      </c>
      <c r="N39" s="99" t="str">
        <f ca="1" t="shared" si="4"/>
        <v>C2</v>
      </c>
      <c r="O39" s="74"/>
      <c r="P39" s="74"/>
    </row>
    <row r="40" spans="1:16" s="81" customFormat="1" ht="30" customHeight="1">
      <c r="A40" s="70" t="s">
        <v>135</v>
      </c>
      <c r="B40" s="72" t="s">
        <v>165</v>
      </c>
      <c r="C40" s="71" t="s">
        <v>136</v>
      </c>
      <c r="D40" s="55" t="s">
        <v>137</v>
      </c>
      <c r="E40" s="56"/>
      <c r="F40" s="64"/>
      <c r="G40" s="77"/>
      <c r="H40" s="69"/>
      <c r="I40" s="96" t="str">
        <f ca="1" t="shared" si="0"/>
        <v>LOCKED</v>
      </c>
      <c r="J40" s="97" t="str">
        <f t="shared" si="1"/>
        <v>E052Corrugated Steel Pipe - SupplyCW 3610-R3</v>
      </c>
      <c r="K40" s="98">
        <f>MATCH(J40,'[1]Pay Items'!$K$1:$K$487,0)</f>
        <v>407</v>
      </c>
      <c r="L40" s="99" t="str">
        <f ca="1" t="shared" si="2"/>
        <v>F0</v>
      </c>
      <c r="M40" s="99" t="str">
        <f ca="1" t="shared" si="3"/>
        <v>G</v>
      </c>
      <c r="N40" s="99" t="str">
        <f ca="1" t="shared" si="4"/>
        <v>C2</v>
      </c>
      <c r="O40" s="74"/>
      <c r="P40" s="74"/>
    </row>
    <row r="41" spans="1:16" s="76" customFormat="1" ht="30" customHeight="1">
      <c r="A41" s="70" t="s">
        <v>138</v>
      </c>
      <c r="B41" s="53" t="s">
        <v>46</v>
      </c>
      <c r="C41" s="54" t="s">
        <v>157</v>
      </c>
      <c r="D41" s="55"/>
      <c r="E41" s="56" t="s">
        <v>57</v>
      </c>
      <c r="F41" s="64">
        <v>16</v>
      </c>
      <c r="G41" s="58"/>
      <c r="H41" s="59">
        <f>ROUND(G41*F41,2)</f>
        <v>0</v>
      </c>
      <c r="I41" s="96">
        <f ca="1" t="shared" si="0"/>
      </c>
      <c r="J41" s="97" t="str">
        <f t="shared" si="1"/>
        <v>E055s(450mm, 1.6mm gauge)m</v>
      </c>
      <c r="K41" s="98" t="e">
        <f>MATCH(J41,'[1]Pay Items'!$K$1:$K$487,0)</f>
        <v>#N/A</v>
      </c>
      <c r="L41" s="99" t="str">
        <f ca="1" t="shared" si="2"/>
        <v>F0</v>
      </c>
      <c r="M41" s="99" t="str">
        <f ca="1" t="shared" si="3"/>
        <v>C2</v>
      </c>
      <c r="N41" s="99" t="str">
        <f ca="1" t="shared" si="4"/>
        <v>C2</v>
      </c>
      <c r="O41" s="74"/>
      <c r="P41" s="74"/>
    </row>
    <row r="42" spans="1:16" s="81" customFormat="1" ht="30" customHeight="1">
      <c r="A42" s="70" t="s">
        <v>139</v>
      </c>
      <c r="B42" s="72" t="s">
        <v>166</v>
      </c>
      <c r="C42" s="71" t="s">
        <v>140</v>
      </c>
      <c r="D42" s="55" t="s">
        <v>137</v>
      </c>
      <c r="E42" s="56"/>
      <c r="F42" s="64"/>
      <c r="G42" s="77"/>
      <c r="H42" s="69"/>
      <c r="I42" s="96" t="str">
        <f ca="1" t="shared" si="0"/>
        <v>LOCKED</v>
      </c>
      <c r="J42" s="97" t="str">
        <f t="shared" si="1"/>
        <v>E057iCorrugated Steel Pipe - InstallCW 3610-R3</v>
      </c>
      <c r="K42" s="98">
        <f>MATCH(J42,'[1]Pay Items'!$K$1:$K$487,0)</f>
        <v>413</v>
      </c>
      <c r="L42" s="99" t="str">
        <f ca="1" t="shared" si="2"/>
        <v>F0</v>
      </c>
      <c r="M42" s="99" t="str">
        <f ca="1" t="shared" si="3"/>
        <v>G</v>
      </c>
      <c r="N42" s="99" t="str">
        <f ca="1" t="shared" si="4"/>
        <v>C2</v>
      </c>
      <c r="O42" s="74"/>
      <c r="P42" s="74"/>
    </row>
    <row r="43" spans="1:16" s="76" customFormat="1" ht="30" customHeight="1">
      <c r="A43" s="70" t="s">
        <v>141</v>
      </c>
      <c r="B43" s="53" t="s">
        <v>46</v>
      </c>
      <c r="C43" s="54" t="s">
        <v>157</v>
      </c>
      <c r="D43" s="55"/>
      <c r="E43" s="56" t="s">
        <v>57</v>
      </c>
      <c r="F43" s="64">
        <v>16</v>
      </c>
      <c r="G43" s="58"/>
      <c r="H43" s="59">
        <f>ROUND(G43*F43,2)</f>
        <v>0</v>
      </c>
      <c r="I43" s="96">
        <f ca="1" t="shared" si="0"/>
      </c>
      <c r="J43" s="97" t="str">
        <f t="shared" si="1"/>
        <v>E060i(450mm, 1.6mm gauge)m</v>
      </c>
      <c r="K43" s="98" t="e">
        <f>MATCH(J43,'[1]Pay Items'!$K$1:$K$487,0)</f>
        <v>#N/A</v>
      </c>
      <c r="L43" s="99" t="str">
        <f ca="1" t="shared" si="2"/>
        <v>F0</v>
      </c>
      <c r="M43" s="99" t="str">
        <f ca="1" t="shared" si="3"/>
        <v>C2</v>
      </c>
      <c r="N43" s="99" t="str">
        <f ca="1" t="shared" si="4"/>
        <v>C2</v>
      </c>
      <c r="O43" s="74"/>
      <c r="P43" s="74"/>
    </row>
    <row r="44" spans="1:16" s="65" customFormat="1" ht="30" customHeight="1">
      <c r="A44" s="95"/>
      <c r="B44" s="72" t="s">
        <v>167</v>
      </c>
      <c r="C44" s="54" t="s">
        <v>172</v>
      </c>
      <c r="D44" s="55" t="s">
        <v>173</v>
      </c>
      <c r="E44" s="56"/>
      <c r="F44" s="64"/>
      <c r="G44" s="77"/>
      <c r="H44" s="69"/>
      <c r="I44" s="96" t="str">
        <f ca="1" t="shared" si="0"/>
        <v>LOCKED</v>
      </c>
      <c r="J44" s="97" t="str">
        <f t="shared" si="1"/>
        <v>Corrugated Steel pipe - Supply and Install Culvert WyeCW 3610-R3, E11</v>
      </c>
      <c r="K44" s="98" t="e">
        <f>MATCH(J44,'[1]Pay Items'!$K$1:$K$487,0)</f>
        <v>#N/A</v>
      </c>
      <c r="L44" s="99" t="str">
        <f ca="1" t="shared" si="2"/>
        <v>F0</v>
      </c>
      <c r="M44" s="99" t="str">
        <f ca="1" t="shared" si="3"/>
        <v>G</v>
      </c>
      <c r="N44" s="99" t="str">
        <f ca="1" t="shared" si="4"/>
        <v>C2</v>
      </c>
      <c r="O44" s="99" t="str">
        <f ca="1">CELL("format",$H44)</f>
        <v>C2</v>
      </c>
      <c r="P44" s="100"/>
    </row>
    <row r="45" spans="1:16" s="65" customFormat="1" ht="30" customHeight="1">
      <c r="A45" s="95"/>
      <c r="B45" s="53" t="s">
        <v>46</v>
      </c>
      <c r="C45" s="54" t="s">
        <v>176</v>
      </c>
      <c r="D45" s="55"/>
      <c r="E45" s="56" t="s">
        <v>159</v>
      </c>
      <c r="F45" s="64">
        <v>1</v>
      </c>
      <c r="G45" s="58"/>
      <c r="H45" s="69">
        <f>ROUND(G45,2)*F45</f>
        <v>0</v>
      </c>
      <c r="I45" s="96">
        <f ca="1" t="shared" si="0"/>
      </c>
      <c r="J45" s="97" t="str">
        <f t="shared" si="1"/>
        <v>450 x 450 x 250 Tee, 1.6mm gaugeea.</v>
      </c>
      <c r="K45" s="98" t="e">
        <f>MATCH(J45,'[1]Pay Items'!$K$1:$K$487,0)</f>
        <v>#N/A</v>
      </c>
      <c r="L45" s="99" t="str">
        <f ca="1" t="shared" si="2"/>
        <v>F0</v>
      </c>
      <c r="M45" s="99" t="str">
        <f ca="1" t="shared" si="3"/>
        <v>C2</v>
      </c>
      <c r="N45" s="99" t="str">
        <f ca="1" t="shared" si="4"/>
        <v>C2</v>
      </c>
      <c r="O45" s="99" t="str">
        <f ca="1">CELL("format",$H45)</f>
        <v>C2</v>
      </c>
      <c r="P45" s="100"/>
    </row>
    <row r="46" spans="1:14" ht="36" customHeight="1">
      <c r="A46" s="17"/>
      <c r="B46" s="10"/>
      <c r="C46" s="30" t="s">
        <v>17</v>
      </c>
      <c r="D46" s="9"/>
      <c r="E46" s="8"/>
      <c r="F46" s="7"/>
      <c r="G46" s="17"/>
      <c r="H46" s="20"/>
      <c r="I46" s="96" t="str">
        <f ca="1" t="shared" si="0"/>
        <v>LOCKED</v>
      </c>
      <c r="J46" s="97" t="str">
        <f t="shared" si="1"/>
        <v>ADJUSTMENTS</v>
      </c>
      <c r="K46" s="98">
        <f>MATCH(J46,'[1]Pay Items'!$K$1:$K$487,0)</f>
        <v>425</v>
      </c>
      <c r="L46" s="99" t="str">
        <f ca="1" t="shared" si="2"/>
        <v>G</v>
      </c>
      <c r="M46" s="99" t="str">
        <f ca="1" t="shared" si="3"/>
        <v>C2</v>
      </c>
      <c r="N46" s="99" t="str">
        <f ca="1" t="shared" si="4"/>
        <v>C2</v>
      </c>
    </row>
    <row r="47" spans="1:16" s="73" customFormat="1" ht="30" customHeight="1">
      <c r="A47" s="70" t="s">
        <v>70</v>
      </c>
      <c r="B47" s="72"/>
      <c r="C47" s="54" t="s">
        <v>72</v>
      </c>
      <c r="D47" s="55" t="s">
        <v>142</v>
      </c>
      <c r="E47" s="56" t="s">
        <v>52</v>
      </c>
      <c r="F47" s="64">
        <v>1</v>
      </c>
      <c r="G47" s="58"/>
      <c r="H47" s="59">
        <f>ROUND(G47*F47,2)</f>
        <v>0</v>
      </c>
      <c r="I47" s="96">
        <f ca="1" t="shared" si="0"/>
      </c>
      <c r="J47" s="97" t="str">
        <f t="shared" si="1"/>
        <v>F010Valve Box ExtensionsCW 3210-R7each</v>
      </c>
      <c r="K47" s="98">
        <f>MATCH(J47,'[1]Pay Items'!$K$1:$K$487,0)</f>
        <v>438</v>
      </c>
      <c r="L47" s="99" t="str">
        <f ca="1" t="shared" si="2"/>
        <v>F0</v>
      </c>
      <c r="M47" s="99" t="str">
        <f ca="1" t="shared" si="3"/>
        <v>C2</v>
      </c>
      <c r="N47" s="99" t="str">
        <f ca="1" t="shared" si="4"/>
        <v>C2</v>
      </c>
      <c r="O47" s="74"/>
      <c r="P47" s="74"/>
    </row>
    <row r="48" spans="1:16" s="76" customFormat="1" ht="30" customHeight="1">
      <c r="A48" s="70" t="s">
        <v>71</v>
      </c>
      <c r="B48" s="72" t="s">
        <v>168</v>
      </c>
      <c r="C48" s="54" t="s">
        <v>73</v>
      </c>
      <c r="D48" s="55" t="s">
        <v>142</v>
      </c>
      <c r="E48" s="56" t="s">
        <v>52</v>
      </c>
      <c r="F48" s="64">
        <v>1</v>
      </c>
      <c r="G48" s="58"/>
      <c r="H48" s="59">
        <f>ROUND(G48*F48,2)</f>
        <v>0</v>
      </c>
      <c r="I48" s="96">
        <f ca="1" t="shared" si="0"/>
      </c>
      <c r="J48" s="97" t="str">
        <f t="shared" si="1"/>
        <v>F011Adjustment of Curb Stop BoxesCW 3210-R7each</v>
      </c>
      <c r="K48" s="98">
        <f>MATCH(J48,'[1]Pay Items'!$K$1:$K$487,0)</f>
        <v>439</v>
      </c>
      <c r="L48" s="99" t="str">
        <f ca="1" t="shared" si="2"/>
        <v>F0</v>
      </c>
      <c r="M48" s="99" t="str">
        <f ca="1" t="shared" si="3"/>
        <v>C2</v>
      </c>
      <c r="N48" s="99" t="str">
        <f ca="1" t="shared" si="4"/>
        <v>C2</v>
      </c>
      <c r="O48" s="74"/>
      <c r="P48" s="74"/>
    </row>
    <row r="49" spans="1:14" ht="36" customHeight="1">
      <c r="A49" s="17"/>
      <c r="B49" s="14"/>
      <c r="C49" s="30" t="s">
        <v>18</v>
      </c>
      <c r="D49" s="9"/>
      <c r="E49" s="6"/>
      <c r="F49" s="9"/>
      <c r="G49" s="17"/>
      <c r="H49" s="20"/>
      <c r="I49" s="96" t="str">
        <f ca="1" t="shared" si="0"/>
        <v>LOCKED</v>
      </c>
      <c r="J49" s="97" t="str">
        <f t="shared" si="1"/>
        <v>LANDSCAPING</v>
      </c>
      <c r="K49" s="98">
        <f>MATCH(J49,'[1]Pay Items'!$K$1:$K$487,0)</f>
        <v>458</v>
      </c>
      <c r="L49" s="99" t="str">
        <f ca="1" t="shared" si="2"/>
        <v>F0</v>
      </c>
      <c r="M49" s="99" t="str">
        <f ca="1" t="shared" si="3"/>
        <v>C2</v>
      </c>
      <c r="N49" s="99" t="str">
        <f ca="1" t="shared" si="4"/>
        <v>C2</v>
      </c>
    </row>
    <row r="50" spans="1:16" s="73" customFormat="1" ht="30" customHeight="1">
      <c r="A50" s="67" t="s">
        <v>63</v>
      </c>
      <c r="B50" s="72" t="s">
        <v>169</v>
      </c>
      <c r="C50" s="54" t="s">
        <v>64</v>
      </c>
      <c r="D50" s="55" t="s">
        <v>143</v>
      </c>
      <c r="E50" s="56"/>
      <c r="F50" s="57"/>
      <c r="G50" s="77"/>
      <c r="H50" s="59"/>
      <c r="I50" s="96" t="str">
        <f ca="1" t="shared" si="0"/>
        <v>LOCKED</v>
      </c>
      <c r="J50" s="97" t="str">
        <f t="shared" si="1"/>
        <v>G001SoddingCW 3510-R9</v>
      </c>
      <c r="K50" s="98">
        <f>MATCH(J50,'[1]Pay Items'!$K$1:$K$487,0)</f>
        <v>459</v>
      </c>
      <c r="L50" s="99" t="str">
        <f ca="1" t="shared" si="2"/>
        <v>F0</v>
      </c>
      <c r="M50" s="99" t="str">
        <f ca="1" t="shared" si="3"/>
        <v>G</v>
      </c>
      <c r="N50" s="99" t="str">
        <f ca="1" t="shared" si="4"/>
        <v>C2</v>
      </c>
      <c r="O50" s="74"/>
      <c r="P50" s="74"/>
    </row>
    <row r="51" spans="1:16" s="76" customFormat="1" ht="30" customHeight="1">
      <c r="A51" s="67" t="s">
        <v>144</v>
      </c>
      <c r="B51" s="53" t="s">
        <v>46</v>
      </c>
      <c r="C51" s="54" t="s">
        <v>145</v>
      </c>
      <c r="D51" s="55"/>
      <c r="E51" s="56" t="s">
        <v>45</v>
      </c>
      <c r="F51" s="57">
        <v>100</v>
      </c>
      <c r="G51" s="58"/>
      <c r="H51" s="59">
        <f>ROUND(G51*F51,2)</f>
        <v>0</v>
      </c>
      <c r="I51" s="96">
        <f ca="1" t="shared" si="0"/>
      </c>
      <c r="J51" s="97" t="str">
        <f t="shared" si="1"/>
        <v>G002width &lt; 600mmm²</v>
      </c>
      <c r="K51" s="98">
        <f>MATCH(J51,'[1]Pay Items'!$K$1:$K$487,0)</f>
        <v>460</v>
      </c>
      <c r="L51" s="99" t="str">
        <f ca="1" t="shared" si="2"/>
        <v>F0</v>
      </c>
      <c r="M51" s="99" t="str">
        <f ca="1" t="shared" si="3"/>
        <v>C2</v>
      </c>
      <c r="N51" s="99" t="str">
        <f ca="1" t="shared" si="4"/>
        <v>C2</v>
      </c>
      <c r="O51" s="74"/>
      <c r="P51" s="74"/>
    </row>
    <row r="52" spans="1:16" s="76" customFormat="1" ht="30" customHeight="1">
      <c r="A52" s="67" t="s">
        <v>65</v>
      </c>
      <c r="B52" s="53" t="s">
        <v>54</v>
      </c>
      <c r="C52" s="54" t="s">
        <v>66</v>
      </c>
      <c r="D52" s="55"/>
      <c r="E52" s="56" t="s">
        <v>45</v>
      </c>
      <c r="F52" s="57">
        <v>100</v>
      </c>
      <c r="G52" s="58"/>
      <c r="H52" s="59">
        <f>ROUND(G52*F52,2)</f>
        <v>0</v>
      </c>
      <c r="I52" s="96">
        <f ca="1" t="shared" si="0"/>
      </c>
      <c r="J52" s="97" t="str">
        <f t="shared" si="1"/>
        <v>G003width &gt; or = 600mmm²</v>
      </c>
      <c r="K52" s="98">
        <f>MATCH(J52,'[1]Pay Items'!$K$1:$K$487,0)</f>
        <v>461</v>
      </c>
      <c r="L52" s="99" t="str">
        <f ca="1" t="shared" si="2"/>
        <v>F0</v>
      </c>
      <c r="M52" s="99" t="str">
        <f ca="1" t="shared" si="3"/>
        <v>C2</v>
      </c>
      <c r="N52" s="99" t="str">
        <f ca="1" t="shared" si="4"/>
        <v>C2</v>
      </c>
      <c r="O52" s="74"/>
      <c r="P52" s="74"/>
    </row>
    <row r="53" spans="1:16" s="76" customFormat="1" ht="30" customHeight="1">
      <c r="A53" s="67" t="s">
        <v>146</v>
      </c>
      <c r="B53" s="72" t="s">
        <v>170</v>
      </c>
      <c r="C53" s="54" t="s">
        <v>147</v>
      </c>
      <c r="D53" s="55" t="s">
        <v>175</v>
      </c>
      <c r="E53" s="56" t="s">
        <v>45</v>
      </c>
      <c r="F53" s="57">
        <v>4000</v>
      </c>
      <c r="G53" s="58"/>
      <c r="H53" s="59">
        <f>ROUND(G53*F53,2)</f>
        <v>0</v>
      </c>
      <c r="I53" s="96">
        <f ca="1" t="shared" si="0"/>
      </c>
      <c r="J53" s="97" t="str">
        <f t="shared" si="1"/>
        <v>G005Salt Tolerant SeedingE8m²</v>
      </c>
      <c r="K53" s="98" t="e">
        <f>MATCH(J53,'[1]Pay Items'!$K$1:$K$487,0)</f>
        <v>#N/A</v>
      </c>
      <c r="L53" s="99" t="str">
        <f ca="1" t="shared" si="2"/>
        <v>F0</v>
      </c>
      <c r="M53" s="99" t="str">
        <f ca="1" t="shared" si="3"/>
        <v>C2</v>
      </c>
      <c r="N53" s="99" t="str">
        <f ca="1" t="shared" si="4"/>
        <v>C2</v>
      </c>
      <c r="O53" s="74"/>
      <c r="P53" s="74"/>
    </row>
    <row r="54" spans="1:14" ht="36" customHeight="1">
      <c r="A54" s="17"/>
      <c r="B54" s="5"/>
      <c r="C54" s="30" t="s">
        <v>19</v>
      </c>
      <c r="D54" s="9"/>
      <c r="E54" s="8"/>
      <c r="F54" s="7"/>
      <c r="G54" s="17"/>
      <c r="H54" s="20"/>
      <c r="I54" s="96" t="str">
        <f ca="1" t="shared" si="0"/>
        <v>LOCKED</v>
      </c>
      <c r="J54" s="97" t="str">
        <f t="shared" si="1"/>
        <v>MISCELLANEOUS</v>
      </c>
      <c r="K54" s="98">
        <f>MATCH(J54,'[1]Pay Items'!$K$1:$K$487,0)</f>
        <v>465</v>
      </c>
      <c r="L54" s="99" t="str">
        <f ca="1" t="shared" si="2"/>
        <v>G</v>
      </c>
      <c r="M54" s="99" t="str">
        <f ca="1" t="shared" si="3"/>
        <v>C2</v>
      </c>
      <c r="N54" s="99" t="str">
        <f ca="1" t="shared" si="4"/>
        <v>C2</v>
      </c>
    </row>
    <row r="55" spans="1:16" s="73" customFormat="1" ht="30" customHeight="1">
      <c r="A55" s="82" t="s">
        <v>148</v>
      </c>
      <c r="B55" s="83" t="s">
        <v>171</v>
      </c>
      <c r="C55" s="84" t="s">
        <v>149</v>
      </c>
      <c r="D55" s="85" t="s">
        <v>150</v>
      </c>
      <c r="E55" s="86" t="s">
        <v>43</v>
      </c>
      <c r="F55" s="87">
        <v>5</v>
      </c>
      <c r="G55" s="88"/>
      <c r="H55" s="89">
        <f>ROUND(G55*F55,2)</f>
        <v>0</v>
      </c>
      <c r="I55" s="96">
        <f ca="1" t="shared" si="0"/>
      </c>
      <c r="J55" s="97" t="str">
        <f t="shared" si="1"/>
        <v>H013Grouted Stone RiprapCW 3615-R2m³</v>
      </c>
      <c r="K55" s="98">
        <f>MATCH(J55,'[1]Pay Items'!$K$1:$K$487,0)</f>
        <v>478</v>
      </c>
      <c r="L55" s="99" t="str">
        <f ca="1" t="shared" si="2"/>
        <v>F0</v>
      </c>
      <c r="M55" s="99" t="str">
        <f ca="1" t="shared" si="3"/>
        <v>C2</v>
      </c>
      <c r="N55" s="99" t="str">
        <f ca="1" t="shared" si="4"/>
        <v>C2</v>
      </c>
      <c r="O55" s="74"/>
      <c r="P55" s="74"/>
    </row>
    <row r="56" spans="1:9" ht="30" customHeight="1" thickBot="1">
      <c r="A56" s="18"/>
      <c r="B56" s="34" t="str">
        <f>B6</f>
        <v>A</v>
      </c>
      <c r="C56" s="131" t="str">
        <f>C6</f>
        <v>2010 ACTIVE TRANSPORTATION INFRASTRUCTURE STIMULUS PROGRAM - BISON DRIVE BIKEWAY</v>
      </c>
      <c r="D56" s="132"/>
      <c r="E56" s="132"/>
      <c r="F56" s="133"/>
      <c r="G56" s="18" t="s">
        <v>13</v>
      </c>
      <c r="H56" s="18">
        <f>SUM(H7:H55)</f>
        <v>0</v>
      </c>
      <c r="I56" s="107">
        <f>(SUM(H7:H56))/2</f>
        <v>0</v>
      </c>
    </row>
    <row r="57" spans="1:14" s="33" customFormat="1" ht="37.5" customHeight="1" thickTop="1">
      <c r="A57" s="17"/>
      <c r="B57" s="129" t="s">
        <v>36</v>
      </c>
      <c r="C57" s="130"/>
      <c r="D57" s="130"/>
      <c r="E57" s="130"/>
      <c r="F57" s="130"/>
      <c r="G57" s="120">
        <f>H56</f>
        <v>0</v>
      </c>
      <c r="H57" s="121"/>
      <c r="I57" s="96" t="str">
        <f ca="1">IF(CELL("protect",$G57)=1,"LOCKED","")</f>
        <v>LOCKED</v>
      </c>
      <c r="J57" s="97">
        <f>CLEAN(CONCATENATE(TRIM($A57),TRIM($C57),TRIM($D57),TRIM($E57)))</f>
      </c>
      <c r="K57" s="98" t="e">
        <f>MATCH(J57,'[1]Pay Items'!$K$1:$K$487,0)</f>
        <v>#N/A</v>
      </c>
      <c r="L57" s="99" t="str">
        <f ca="1">CELL("format",$F57)</f>
        <v>G</v>
      </c>
      <c r="M57" s="99" t="str">
        <f ca="1">CELL("format",$G57)</f>
        <v>C2</v>
      </c>
      <c r="N57" s="99" t="str">
        <f ca="1">CELL("format",$H57)</f>
        <v>G</v>
      </c>
    </row>
    <row r="58" spans="1:14" ht="37.5" customHeight="1">
      <c r="A58" s="17"/>
      <c r="B58" s="122" t="s">
        <v>34</v>
      </c>
      <c r="C58" s="123"/>
      <c r="D58" s="123"/>
      <c r="E58" s="123"/>
      <c r="F58" s="123"/>
      <c r="G58" s="123"/>
      <c r="H58" s="124"/>
      <c r="I58" s="96" t="str">
        <f ca="1" t="shared" si="0"/>
        <v>LOCKED</v>
      </c>
      <c r="J58" s="97">
        <f t="shared" si="1"/>
      </c>
      <c r="K58" s="98" t="e">
        <f>MATCH(J58,'[1]Pay Items'!$K$1:$K$487,0)</f>
        <v>#N/A</v>
      </c>
      <c r="L58" s="99" t="str">
        <f ca="1" t="shared" si="2"/>
        <v>G</v>
      </c>
      <c r="M58" s="99" t="str">
        <f ca="1" t="shared" si="3"/>
        <v>G</v>
      </c>
      <c r="N58" s="99" t="str">
        <f ca="1" t="shared" si="4"/>
        <v>G</v>
      </c>
    </row>
    <row r="59" spans="1:14" ht="37.5" customHeight="1">
      <c r="A59" s="17"/>
      <c r="B59" s="125" t="s">
        <v>35</v>
      </c>
      <c r="C59" s="123"/>
      <c r="D59" s="123"/>
      <c r="E59" s="123"/>
      <c r="F59" s="123"/>
      <c r="G59" s="123"/>
      <c r="H59" s="124"/>
      <c r="I59" s="96" t="str">
        <f ca="1" t="shared" si="0"/>
        <v>LOCKED</v>
      </c>
      <c r="J59" s="97">
        <f t="shared" si="1"/>
      </c>
      <c r="K59" s="98" t="e">
        <f>MATCH(J59,'[1]Pay Items'!$K$1:$K$487,0)</f>
        <v>#N/A</v>
      </c>
      <c r="L59" s="99" t="str">
        <f ca="1" t="shared" si="2"/>
        <v>G</v>
      </c>
      <c r="M59" s="99" t="str">
        <f ca="1" t="shared" si="3"/>
        <v>G</v>
      </c>
      <c r="N59" s="99" t="str">
        <f ca="1" t="shared" si="4"/>
        <v>G</v>
      </c>
    </row>
    <row r="60" spans="1:14" ht="15.75" customHeight="1">
      <c r="A60" s="52"/>
      <c r="B60" s="48"/>
      <c r="C60" s="49"/>
      <c r="D60" s="50"/>
      <c r="E60" s="49"/>
      <c r="F60" s="49"/>
      <c r="G60" s="23"/>
      <c r="H60" s="24"/>
      <c r="I60" s="96" t="str">
        <f ca="1" t="shared" si="0"/>
        <v>LOCKED</v>
      </c>
      <c r="J60" s="97">
        <f t="shared" si="1"/>
      </c>
      <c r="K60" s="98" t="e">
        <f>MATCH(J60,'[1]Pay Items'!$K$1:$K$487,0)</f>
        <v>#N/A</v>
      </c>
      <c r="L60" s="99" t="str">
        <f ca="1" t="shared" si="2"/>
        <v>G</v>
      </c>
      <c r="M60" s="99" t="str">
        <f ca="1" t="shared" si="3"/>
        <v>C2</v>
      </c>
      <c r="N60" s="99" t="str">
        <f ca="1" t="shared" si="4"/>
        <v>G</v>
      </c>
    </row>
  </sheetData>
  <sheetProtection password="C6AC" sheet="1" objects="1" scenarios="1" selectLockedCells="1"/>
  <mergeCells count="6">
    <mergeCell ref="G57:H57"/>
    <mergeCell ref="B58:H58"/>
    <mergeCell ref="B59:H59"/>
    <mergeCell ref="C6:F6"/>
    <mergeCell ref="B57:F57"/>
    <mergeCell ref="C56:F56"/>
  </mergeCells>
  <conditionalFormatting sqref="D50:D53 D55 D47:D48 D8:D18 D20:D38 D40:D45">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39">
    <cfRule type="cellIs" priority="4" dxfId="0" operator="equal" stopIfTrue="1">
      <formula>"CW 3120-R2"</formula>
    </cfRule>
    <cfRule type="cellIs" priority="5" dxfId="0"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not include fractions of a cent" sqref="G51:G53 G55 G47:G48 G35 G37 G39 G41 G18 G28:G29 G31:G32 G24:G26 G21:G22 G8:G9 G11:G16 G43 G45">
      <formula1>IF(G51&gt;=0.01,ROUND(G51,2),0.01)</formula1>
    </dataValidation>
    <dataValidation type="custom" allowBlank="1" showInputMessage="1" showErrorMessage="1" error="If you can enter a Unit  Price in this cell, pLease contact the Contract Administrator immediately!" sqref="G50 G33:G34 G36 G38 G40 G42 G27 G30 G23 G20 G10 G17 G44">
      <formula1>"isblank(G3)"</formula1>
    </dataValidation>
  </dataValidations>
  <printOptions/>
  <pageMargins left="0.5" right="0.5" top="0.75" bottom="0.75" header="0.25" footer="0.25"/>
  <pageSetup fitToHeight="3" horizontalDpi="600" verticalDpi="600" orientation="portrait" scale="70" r:id="rId3"/>
  <headerFooter alignWithMargins="0">
    <oddHeader>&amp;L&amp;10The City of Winnipeg
Bid Opportunity No. 270 - 2010 
&amp;XTemplate Version: C420091214 - RW&amp;R&amp;10Bid Submission
Page &amp;P+3 of 9</oddHeader>
    <oddFooter xml:space="preserve">&amp;R__________________
Name of Bidder                    </oddFooter>
  </headerFooter>
  <rowBreaks count="1" manualBreakCount="1">
    <brk id="32"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C. Titchkosky
Mar 31,2010 @ 12:29pm
File size 90,624 bytes</dc:description>
  <cp:lastModifiedBy>Vilko Maroti</cp:lastModifiedBy>
  <cp:lastPrinted>2010-03-31T18:45:24Z</cp:lastPrinted>
  <dcterms:created xsi:type="dcterms:W3CDTF">1999-03-31T15:44:33Z</dcterms:created>
  <dcterms:modified xsi:type="dcterms:W3CDTF">2010-03-31T18:46:30Z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